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Лист1!$A$1:$M$64</definedName>
  </definedNames>
  <calcPr calcId="125725"/>
</workbook>
</file>

<file path=xl/calcChain.xml><?xml version="1.0" encoding="utf-8"?>
<calcChain xmlns="http://schemas.openxmlformats.org/spreadsheetml/2006/main">
  <c r="I49" i="9"/>
  <c r="G49"/>
  <c r="I45"/>
  <c r="G45"/>
  <c r="H49" l="1"/>
  <c r="L62"/>
  <c r="L61" s="1"/>
  <c r="L60" s="1"/>
  <c r="K62"/>
  <c r="K61" s="1"/>
  <c r="K60" s="1"/>
  <c r="I61"/>
  <c r="I60" s="1"/>
  <c r="H61"/>
  <c r="H60" s="1"/>
  <c r="I19"/>
  <c r="H19"/>
  <c r="G19"/>
  <c r="H14"/>
  <c r="G23" l="1"/>
  <c r="G22" s="1"/>
  <c r="J62"/>
  <c r="J61" s="1"/>
  <c r="J60" s="1"/>
  <c r="C61"/>
  <c r="C60" s="1"/>
  <c r="G61" l="1"/>
  <c r="G60" l="1"/>
  <c r="J15" l="1"/>
  <c r="C12"/>
  <c r="G18"/>
  <c r="J13"/>
  <c r="L38" l="1"/>
  <c r="K38"/>
  <c r="F38"/>
  <c r="F23" s="1"/>
  <c r="E38"/>
  <c r="D38"/>
  <c r="L20"/>
  <c r="K20"/>
  <c r="J20"/>
  <c r="J21"/>
  <c r="J38" s="1"/>
  <c r="C21"/>
  <c r="C38" s="1"/>
  <c r="L13" l="1"/>
  <c r="L12" s="1"/>
  <c r="K13"/>
  <c r="K12" s="1"/>
  <c r="J12"/>
  <c r="L15"/>
  <c r="L14" s="1"/>
  <c r="K15"/>
  <c r="K14" s="1"/>
  <c r="J14"/>
  <c r="L19"/>
  <c r="L18" s="1"/>
  <c r="L26"/>
  <c r="K26"/>
  <c r="J26"/>
  <c r="L27"/>
  <c r="K27"/>
  <c r="J27"/>
  <c r="L28"/>
  <c r="K28"/>
  <c r="J28"/>
  <c r="L29"/>
  <c r="K29"/>
  <c r="J29"/>
  <c r="L30"/>
  <c r="K30"/>
  <c r="J30"/>
  <c r="L31"/>
  <c r="K31"/>
  <c r="J31"/>
  <c r="L32"/>
  <c r="K32"/>
  <c r="J32"/>
  <c r="L33"/>
  <c r="K33"/>
  <c r="J33"/>
  <c r="L34"/>
  <c r="K34"/>
  <c r="J34"/>
  <c r="L35"/>
  <c r="K35"/>
  <c r="J35"/>
  <c r="L36"/>
  <c r="K36"/>
  <c r="J36"/>
  <c r="L37"/>
  <c r="K37"/>
  <c r="J37"/>
  <c r="L39"/>
  <c r="K39"/>
  <c r="J39"/>
  <c r="L40"/>
  <c r="K40"/>
  <c r="J40"/>
  <c r="L58"/>
  <c r="K58"/>
  <c r="L59"/>
  <c r="K59"/>
  <c r="J59"/>
  <c r="H24"/>
  <c r="H23" s="1"/>
  <c r="I24"/>
  <c r="I23" s="1"/>
  <c r="L52"/>
  <c r="L51" s="1"/>
  <c r="K52"/>
  <c r="K51" s="1"/>
  <c r="J52"/>
  <c r="J51" s="1"/>
  <c r="K19"/>
  <c r="K18" s="1"/>
  <c r="I57"/>
  <c r="I56" s="1"/>
  <c r="I55" s="1"/>
  <c r="I54" s="1"/>
  <c r="H57"/>
  <c r="H56" s="1"/>
  <c r="H55" s="1"/>
  <c r="H54" s="1"/>
  <c r="G57"/>
  <c r="I52"/>
  <c r="I51" s="1"/>
  <c r="H52"/>
  <c r="H51" s="1"/>
  <c r="G52"/>
  <c r="G51" s="1"/>
  <c r="I18"/>
  <c r="H18"/>
  <c r="I14"/>
  <c r="G14"/>
  <c r="I12"/>
  <c r="H12"/>
  <c r="G12"/>
  <c r="J11" l="1"/>
  <c r="H45"/>
  <c r="K45" s="1"/>
  <c r="K44" s="1"/>
  <c r="K43" s="1"/>
  <c r="K42" s="1"/>
  <c r="J24"/>
  <c r="G56"/>
  <c r="G55" s="1"/>
  <c r="G54" s="1"/>
  <c r="G50" s="1"/>
  <c r="J45"/>
  <c r="J44" s="1"/>
  <c r="J43" s="1"/>
  <c r="J42" s="1"/>
  <c r="I44"/>
  <c r="I43" s="1"/>
  <c r="I42" s="1"/>
  <c r="G17"/>
  <c r="G16" s="1"/>
  <c r="L57"/>
  <c r="L56" s="1"/>
  <c r="L55" s="1"/>
  <c r="L54" s="1"/>
  <c r="L50" s="1"/>
  <c r="J19"/>
  <c r="J18" s="1"/>
  <c r="L11"/>
  <c r="K11"/>
  <c r="K24"/>
  <c r="L24"/>
  <c r="L23" s="1"/>
  <c r="K57"/>
  <c r="K56" s="1"/>
  <c r="K55" s="1"/>
  <c r="K54" s="1"/>
  <c r="K50" s="1"/>
  <c r="I22"/>
  <c r="H50"/>
  <c r="I50"/>
  <c r="I11"/>
  <c r="H11"/>
  <c r="G11"/>
  <c r="J58"/>
  <c r="J57" s="1"/>
  <c r="J56" s="1"/>
  <c r="J55" s="1"/>
  <c r="J54" s="1"/>
  <c r="I17" l="1"/>
  <c r="I16" s="1"/>
  <c r="K23"/>
  <c r="K22" s="1"/>
  <c r="K17" s="1"/>
  <c r="K16" s="1"/>
  <c r="L22"/>
  <c r="L17" s="1"/>
  <c r="L16" s="1"/>
  <c r="J23"/>
  <c r="J22" s="1"/>
  <c r="J17" s="1"/>
  <c r="G44"/>
  <c r="G43" s="1"/>
  <c r="G42" s="1"/>
  <c r="H44"/>
  <c r="H43" s="1"/>
  <c r="H42" s="1"/>
  <c r="L45"/>
  <c r="L44" s="1"/>
  <c r="L43" s="1"/>
  <c r="L42" s="1"/>
  <c r="H22"/>
  <c r="G48"/>
  <c r="G47" s="1"/>
  <c r="G46" s="1"/>
  <c r="J49"/>
  <c r="J48" s="1"/>
  <c r="J47" s="1"/>
  <c r="J46" s="1"/>
  <c r="J41" s="1"/>
  <c r="E19"/>
  <c r="H17" l="1"/>
  <c r="H16" s="1"/>
  <c r="K49"/>
  <c r="K48" s="1"/>
  <c r="K47" s="1"/>
  <c r="K46" s="1"/>
  <c r="K41" s="1"/>
  <c r="K63" s="1"/>
  <c r="J16"/>
  <c r="G41"/>
  <c r="G63" s="1"/>
  <c r="L49"/>
  <c r="L48" s="1"/>
  <c r="L47" s="1"/>
  <c r="L46" s="1"/>
  <c r="L41" s="1"/>
  <c r="L63" s="1"/>
  <c r="I48"/>
  <c r="I47" s="1"/>
  <c r="I46" s="1"/>
  <c r="I41" s="1"/>
  <c r="I63" s="1"/>
  <c r="E57"/>
  <c r="D57"/>
  <c r="C57"/>
  <c r="H48" l="1"/>
  <c r="H47" s="1"/>
  <c r="H46" s="1"/>
  <c r="H41" s="1"/>
  <c r="H63" s="1"/>
  <c r="E56"/>
  <c r="E55" s="1"/>
  <c r="E54" s="1"/>
  <c r="D56"/>
  <c r="D55" s="1"/>
  <c r="D54" s="1"/>
  <c r="C56"/>
  <c r="C55" s="1"/>
  <c r="E52"/>
  <c r="E51" s="1"/>
  <c r="D52"/>
  <c r="D51" s="1"/>
  <c r="C52"/>
  <c r="C51" s="1"/>
  <c r="E24"/>
  <c r="E23" s="1"/>
  <c r="D24"/>
  <c r="D23" s="1"/>
  <c r="C23"/>
  <c r="E18"/>
  <c r="D18"/>
  <c r="C18"/>
  <c r="E14"/>
  <c r="D14"/>
  <c r="C14"/>
  <c r="E12"/>
  <c r="D12"/>
  <c r="C50" l="1"/>
  <c r="J50" s="1"/>
  <c r="C22"/>
  <c r="D22"/>
  <c r="C54"/>
  <c r="C44"/>
  <c r="C43" s="1"/>
  <c r="C42" s="1"/>
  <c r="E22"/>
  <c r="D11"/>
  <c r="D50"/>
  <c r="E11"/>
  <c r="C11"/>
  <c r="E50"/>
  <c r="J63" l="1"/>
  <c r="D17"/>
  <c r="D16" s="1"/>
  <c r="D44"/>
  <c r="D43" s="1"/>
  <c r="D42" s="1"/>
  <c r="E44"/>
  <c r="E43" s="1"/>
  <c r="E42" s="1"/>
  <c r="D48"/>
  <c r="D47" s="1"/>
  <c r="D46" s="1"/>
  <c r="C17"/>
  <c r="C16" s="1"/>
  <c r="E17"/>
  <c r="E16" s="1"/>
  <c r="D41" l="1"/>
  <c r="D63" s="1"/>
  <c r="E48"/>
  <c r="E47" s="1"/>
  <c r="E46" s="1"/>
  <c r="E41" s="1"/>
  <c r="E63" s="1"/>
  <c r="C48"/>
  <c r="C47" s="1"/>
  <c r="C46" s="1"/>
  <c r="C41" s="1"/>
  <c r="C63" s="1"/>
</calcChain>
</file>

<file path=xl/sharedStrings.xml><?xml version="1.0" encoding="utf-8"?>
<sst xmlns="http://schemas.openxmlformats.org/spreadsheetml/2006/main" count="112" uniqueCount="106">
  <si>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</si>
  <si>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</si>
  <si>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</si>
  <si>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</si>
  <si>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</si>
  <si>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</si>
  <si>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</si>
  <si>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</si>
  <si>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</si>
  <si>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</si>
  <si>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</si>
  <si>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</si>
  <si>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</si>
  <si>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</si>
  <si>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</si>
  <si>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</si>
  <si>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</si>
  <si>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</si>
  <si>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</si>
  <si>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</si>
  <si>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</si>
  <si>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</si>
  <si>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</si>
  <si>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</si>
  <si>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</si>
  <si>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</si>
  <si>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</si>
  <si>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</si>
  <si>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</si>
  <si>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</si>
  <si>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</si>
  <si>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</si>
  <si>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</si>
  <si>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</si>
  <si>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</si>
  <si>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</si>
  <si>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</si>
  <si>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</si>
  <si>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</si>
  <si>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</si>
  <si>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</si>
  <si>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</si>
  <si>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</si>
  <si>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</si>
  <si>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</si>
  <si>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</si>
  <si>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</si>
  <si>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</si>
  <si>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</si>
  <si>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</si>
  <si>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</si>
  <si>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</si>
  <si>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</si>
  <si>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</si>
  <si>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</si>
  <si>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</si>
  <si>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</si>
  <si>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</si>
  <si>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</si>
  <si>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</si>
  <si>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</si>
  <si>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</si>
  <si>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</si>
  <si>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</si>
  <si>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</si>
  <si>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</si>
  <si>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</si>
  <si>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</si>
  <si>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</si>
  <si>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</si>
  <si>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</si>
  <si>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</si>
  <si>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</si>
  <si>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</si>
  <si>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</si>
  <si>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</si>
  <si>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</si>
  <si>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</si>
  <si>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</si>
  <si>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</si>
  <si>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</si>
  <si>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</si>
  <si>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</si>
  <si>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</si>
  <si>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</si>
  <si>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</si>
  <si>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</si>
  <si>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</si>
  <si>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</si>
  <si>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</si>
  <si>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</si>
  <si>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</si>
  <si>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рублей</t>
  </si>
  <si>
    <t>Предлагаемые изменения, рублей</t>
  </si>
  <si>
    <t>000 01 03 01 00 02 5200 710</t>
  </si>
  <si>
    <t>000 01 03 01 00 02 5200 810</t>
  </si>
  <si>
    <t>Сумма, рублей</t>
  </si>
  <si>
    <t>Операции по управлению остатками средств на единых счетах бюджетов</t>
  </si>
  <si>
    <t>000 01 06 10 00 00 0000 000</t>
  </si>
  <si>
    <t xml:space="preserve"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 </t>
  </si>
  <si>
    <t xml:space="preserve">000 01 06 10 02 00 0000 500 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</si>
  <si>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</si>
  <si>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</si>
  <si>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ПРЕДЛАГАЕМОЕ ИЗМЕНЕНИЕ ИСТОЧНИКОВ ФИНАНСИРОВАНИЯ
дефицита областного бюджета на 2024 год и на плановый период 2025 и 2026 годов</t>
  </si>
  <si>
    <t xml:space="preserve">                                     к пояснительной записке</t>
  </si>
  <si>
    <t xml:space="preserve">                                     Приложение № 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</si>
</sst>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_р_._-;_-@_-"/>
    <numFmt numFmtId="165" formatCode="_-* #,##0.00\ _₽_-;\-* #,##0.00\ _₽_-;_-* &quot;-&quot;?\ _₽_-;_-@_-"/>
  </numFmts>
  <fonts count="1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7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164" fontId="4" fillId="2" borderId="0" xfId="0" applyNumberFormat="1" applyFont="1" applyFill="1"/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164" fontId="4" fillId="2" borderId="27" xfId="0" applyNumberFormat="1" applyFont="1" applyFill="1" applyBorder="1"/>
    <xf numFmtId="164" fontId="9" fillId="0" borderId="23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/>
    </xf>
    <xf numFmtId="164" fontId="9" fillId="0" borderId="13" xfId="0" applyNumberFormat="1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164" fontId="8" fillId="0" borderId="31" xfId="0" applyNumberFormat="1" applyFont="1" applyFill="1" applyBorder="1" applyAlignment="1">
      <alignment vertical="center"/>
    </xf>
    <xf numFmtId="164" fontId="4" fillId="2" borderId="32" xfId="0" applyNumberFormat="1" applyFont="1" applyFill="1" applyBorder="1"/>
    <xf numFmtId="164" fontId="4" fillId="2" borderId="35" xfId="0" applyNumberFormat="1" applyFont="1" applyFill="1" applyBorder="1"/>
    <xf numFmtId="4" fontId="4" fillId="2" borderId="0" xfId="0" applyNumberFormat="1" applyFont="1" applyFill="1"/>
    <xf numFmtId="43" fontId="4" fillId="2" borderId="0" xfId="0" applyNumberFormat="1" applyFont="1" applyFill="1"/>
    <xf numFmtId="164" fontId="8" fillId="0" borderId="33" xfId="0" applyNumberFormat="1" applyFont="1" applyFill="1" applyBorder="1" applyAlignment="1">
      <alignment vertical="center"/>
    </xf>
    <xf numFmtId="164" fontId="8" fillId="0" borderId="34" xfId="0" applyNumberFormat="1" applyFon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indent="2"/>
    </xf>
    <xf numFmtId="0" fontId="4" fillId="2" borderId="27" xfId="0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vertical="center"/>
    </xf>
    <xf numFmtId="164" fontId="4" fillId="0" borderId="39" xfId="0" applyNumberFormat="1" applyFont="1" applyFill="1" applyBorder="1" applyAlignment="1">
      <alignment vertical="center"/>
    </xf>
    <xf numFmtId="164" fontId="4" fillId="0" borderId="40" xfId="0" applyNumberFormat="1" applyFont="1" applyFill="1" applyBorder="1" applyAlignment="1">
      <alignment vertical="center"/>
    </xf>
    <xf numFmtId="164" fontId="9" fillId="0" borderId="3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/>
    <xf numFmtId="164" fontId="4" fillId="2" borderId="36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4" fontId="4" fillId="2" borderId="37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10" fillId="0" borderId="11" xfId="0" applyNumberFormat="1" applyFont="1" applyFill="1" applyBorder="1" applyAlignment="1">
      <alignment vertical="center"/>
    </xf>
    <xf numFmtId="164" fontId="10" fillId="0" borderId="25" xfId="0" applyNumberFormat="1" applyFont="1" applyFill="1" applyBorder="1" applyAlignment="1">
      <alignment vertical="center"/>
    </xf>
    <xf numFmtId="164" fontId="9" fillId="0" borderId="15" xfId="0" applyNumberFormat="1" applyFont="1" applyFill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4" fillId="0" borderId="42" xfId="0" applyNumberFormat="1" applyFont="1" applyFill="1" applyBorder="1" applyAlignment="1">
      <alignment vertical="center"/>
    </xf>
    <xf numFmtId="164" fontId="4" fillId="0" borderId="43" xfId="0" applyNumberFormat="1" applyFont="1" applyFill="1" applyBorder="1" applyAlignment="1">
      <alignment vertical="center"/>
    </xf>
    <xf numFmtId="164" fontId="4" fillId="0" borderId="44" xfId="0" applyNumberFormat="1" applyFont="1" applyFill="1" applyBorder="1" applyAlignment="1">
      <alignment vertical="center"/>
    </xf>
    <xf numFmtId="164" fontId="4" fillId="0" borderId="45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view="pageBreakPreview" topLeftCell="B1" zoomScaleNormal="100" zoomScaleSheetLayoutView="100" workbookViewId="0">
      <selection activeCell="M65" sqref="M65"/>
    </sheetView>
  </sheetViews>
  <sheetFormatPr defaultColWidth="9.140625" defaultRowHeight="12.75"/>
  <cols>
    <col min="1" max="1" width="63.42578125" style="10" customWidth="1"/>
    <col min="2" max="2" width="24.7109375" style="10" customWidth="1"/>
    <col min="3" max="4" width="20.7109375" style="10" customWidth="1"/>
    <col min="5" max="5" width="19.7109375" style="10" customWidth="1"/>
    <col min="6" max="6" width="0.140625" style="10" customWidth="1"/>
    <col min="7" max="11" width="20.7109375" style="10" customWidth="1"/>
    <col min="12" max="12" width="22.140625" style="10" customWidth="1"/>
    <col min="13" max="13" width="1.7109375" style="10" customWidth="1"/>
    <col min="14" max="15" width="19.7109375" style="10" customWidth="1"/>
    <col min="16" max="16" width="18.28515625" style="10" customWidth="1"/>
    <col min="17" max="17" width="14.85546875" style="10" customWidth="1"/>
    <col min="18" max="16384" width="9.140625" style="10"/>
  </cols>
  <sheetData>
    <row r="1" spans="1:17" ht="15.75" customHeight="1">
      <c r="K1" s="97" t="s">
        <v>105</v>
      </c>
      <c r="L1" s="85"/>
    </row>
    <row r="2" spans="1:17" ht="15.75" customHeight="1">
      <c r="K2" s="91" t="s">
        <v>104</v>
      </c>
      <c r="L2" s="85"/>
    </row>
    <row r="3" spans="1:17" ht="15.75" customHeight="1">
      <c r="K3" s="98"/>
      <c r="L3" s="99"/>
    </row>
    <row r="4" spans="1:17" ht="15.75" customHeight="1">
      <c r="K4" s="86"/>
      <c r="L4" s="86"/>
    </row>
    <row r="5" spans="1:17" ht="15.75" customHeight="1">
      <c r="K5" s="106"/>
      <c r="L5" s="106"/>
    </row>
    <row r="6" spans="1:17" s="5" customFormat="1" ht="55.5" customHeight="1">
      <c r="A6" s="103" t="s">
        <v>103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7" s="5" customFormat="1" ht="15" customHeight="1">
      <c r="A7" s="7"/>
      <c r="B7" s="7"/>
      <c r="C7" s="7"/>
      <c r="D7" s="8"/>
      <c r="F7" s="6"/>
      <c r="G7" s="7"/>
      <c r="H7" s="8"/>
      <c r="J7" s="7"/>
      <c r="K7" s="8"/>
      <c r="P7" s="66"/>
      <c r="Q7" s="66"/>
    </row>
    <row r="8" spans="1:17" ht="23.1" customHeight="1">
      <c r="A8" s="104" t="s">
        <v>0</v>
      </c>
      <c r="B8" s="104" t="s">
        <v>30</v>
      </c>
      <c r="C8" s="100" t="s">
        <v>92</v>
      </c>
      <c r="D8" s="101"/>
      <c r="E8" s="102"/>
      <c r="F8" s="9"/>
      <c r="G8" s="100" t="s">
        <v>93</v>
      </c>
      <c r="H8" s="101"/>
      <c r="I8" s="102"/>
      <c r="J8" s="100" t="s">
        <v>96</v>
      </c>
      <c r="K8" s="101"/>
      <c r="L8" s="102"/>
    </row>
    <row r="9" spans="1:17" ht="24.95" customHeight="1">
      <c r="A9" s="105"/>
      <c r="B9" s="105"/>
      <c r="C9" s="28" t="s">
        <v>48</v>
      </c>
      <c r="D9" s="29" t="s">
        <v>68</v>
      </c>
      <c r="E9" s="30" t="s">
        <v>71</v>
      </c>
      <c r="F9" s="9"/>
      <c r="G9" s="28" t="s">
        <v>48</v>
      </c>
      <c r="H9" s="29" t="s">
        <v>68</v>
      </c>
      <c r="I9" s="30" t="s">
        <v>71</v>
      </c>
      <c r="J9" s="28" t="s">
        <v>48</v>
      </c>
      <c r="K9" s="29" t="s">
        <v>68</v>
      </c>
      <c r="L9" s="30" t="s">
        <v>71</v>
      </c>
      <c r="N9" s="67"/>
      <c r="P9" s="67"/>
    </row>
    <row r="10" spans="1:17" s="13" customFormat="1" ht="11.25">
      <c r="A10" s="11">
        <v>1</v>
      </c>
      <c r="B10" s="11">
        <v>2</v>
      </c>
      <c r="C10" s="31">
        <v>3</v>
      </c>
      <c r="D10" s="32">
        <v>4</v>
      </c>
      <c r="E10" s="33">
        <v>5</v>
      </c>
      <c r="F10" s="12"/>
      <c r="G10" s="31">
        <v>6</v>
      </c>
      <c r="H10" s="32">
        <v>7</v>
      </c>
      <c r="I10" s="33">
        <v>8</v>
      </c>
      <c r="J10" s="31">
        <v>9</v>
      </c>
      <c r="K10" s="32">
        <v>10</v>
      </c>
      <c r="L10" s="33">
        <v>11</v>
      </c>
    </row>
    <row r="11" spans="1:17" ht="36" customHeight="1">
      <c r="A11" s="14" t="s">
        <v>1</v>
      </c>
      <c r="B11" s="15" t="s">
        <v>2</v>
      </c>
      <c r="C11" s="34">
        <f>C12+C14</f>
        <v>22741868211.210007</v>
      </c>
      <c r="D11" s="35">
        <f t="shared" ref="D11:E11" si="0">D12+D14</f>
        <v>15414429446.710007</v>
      </c>
      <c r="E11" s="36">
        <f t="shared" si="0"/>
        <v>13383073078.889999</v>
      </c>
      <c r="F11" s="16"/>
      <c r="G11" s="34">
        <f>G12+G14</f>
        <v>0</v>
      </c>
      <c r="H11" s="35">
        <f t="shared" ref="H11:I11" si="1">H12+H14</f>
        <v>0</v>
      </c>
      <c r="I11" s="36">
        <f t="shared" si="1"/>
        <v>0</v>
      </c>
      <c r="J11" s="34">
        <f>J12+J14</f>
        <v>22741868211.210007</v>
      </c>
      <c r="K11" s="35">
        <f t="shared" ref="K11:L11" si="2">K12+K14</f>
        <v>15414429446.710007</v>
      </c>
      <c r="L11" s="36">
        <f t="shared" si="2"/>
        <v>13383073078.889999</v>
      </c>
      <c r="N11" s="67"/>
      <c r="P11" s="67"/>
    </row>
    <row r="12" spans="1:17" ht="31.5" customHeight="1">
      <c r="A12" s="17" t="s">
        <v>84</v>
      </c>
      <c r="B12" s="1" t="s">
        <v>3</v>
      </c>
      <c r="C12" s="37">
        <f>C13</f>
        <v>98438782211.210007</v>
      </c>
      <c r="D12" s="38">
        <f t="shared" ref="D12:E12" si="3">D13</f>
        <v>66810687446.710007</v>
      </c>
      <c r="E12" s="39">
        <f t="shared" si="3"/>
        <v>64905477721.779999</v>
      </c>
      <c r="F12" s="16"/>
      <c r="G12" s="37">
        <f>G13</f>
        <v>0</v>
      </c>
      <c r="H12" s="38">
        <f t="shared" ref="H12:I12" si="4">H13</f>
        <v>0</v>
      </c>
      <c r="I12" s="39">
        <f t="shared" si="4"/>
        <v>0</v>
      </c>
      <c r="J12" s="37">
        <f>J13</f>
        <v>98438782211.210007</v>
      </c>
      <c r="K12" s="38">
        <f t="shared" ref="K12:L12" si="5">K13</f>
        <v>66810687446.710007</v>
      </c>
      <c r="L12" s="39">
        <f t="shared" si="5"/>
        <v>64905477721.779999</v>
      </c>
    </row>
    <row r="13" spans="1:17" ht="35.25" customHeight="1">
      <c r="A13" s="2" t="s">
        <v>59</v>
      </c>
      <c r="B13" s="1" t="s">
        <v>4</v>
      </c>
      <c r="C13" s="37">
        <v>98438782211.210007</v>
      </c>
      <c r="D13" s="38">
        <v>66810687446.710007</v>
      </c>
      <c r="E13" s="39">
        <v>64905477721.779999</v>
      </c>
      <c r="F13" s="16"/>
      <c r="G13" s="37"/>
      <c r="H13" s="38"/>
      <c r="I13" s="39"/>
      <c r="J13" s="37">
        <f>C13+G13</f>
        <v>98438782211.210007</v>
      </c>
      <c r="K13" s="38">
        <f>D13+H13</f>
        <v>66810687446.710007</v>
      </c>
      <c r="L13" s="39">
        <f>E13+I13</f>
        <v>64905477721.779999</v>
      </c>
      <c r="N13" s="67"/>
      <c r="O13" s="67"/>
      <c r="P13" s="67"/>
    </row>
    <row r="14" spans="1:17" ht="33" customHeight="1">
      <c r="A14" s="17" t="s">
        <v>5</v>
      </c>
      <c r="B14" s="1" t="s">
        <v>6</v>
      </c>
      <c r="C14" s="37">
        <f>C15</f>
        <v>-75696914000</v>
      </c>
      <c r="D14" s="38">
        <f t="shared" ref="D14:E14" si="6">D15</f>
        <v>-51396258000</v>
      </c>
      <c r="E14" s="39">
        <f t="shared" si="6"/>
        <v>-51522404642.889999</v>
      </c>
      <c r="F14" s="16"/>
      <c r="G14" s="92">
        <f>G15</f>
        <v>0</v>
      </c>
      <c r="H14" s="38">
        <f>H15</f>
        <v>0</v>
      </c>
      <c r="I14" s="39">
        <f t="shared" ref="I14" si="7">I15</f>
        <v>0</v>
      </c>
      <c r="J14" s="37">
        <f>J15</f>
        <v>-75696914000</v>
      </c>
      <c r="K14" s="38">
        <f t="shared" ref="K14:L14" si="8">K15</f>
        <v>-51396258000</v>
      </c>
      <c r="L14" s="39">
        <f t="shared" si="8"/>
        <v>-51522404642.889999</v>
      </c>
      <c r="N14" s="67"/>
      <c r="O14" s="67"/>
      <c r="P14" s="67"/>
    </row>
    <row r="15" spans="1:17" ht="34.5" customHeight="1">
      <c r="A15" s="18" t="s">
        <v>60</v>
      </c>
      <c r="B15" s="19" t="s">
        <v>7</v>
      </c>
      <c r="C15" s="40">
        <v>-75696914000</v>
      </c>
      <c r="D15" s="41">
        <v>-51396258000</v>
      </c>
      <c r="E15" s="42">
        <v>-51522404642.889999</v>
      </c>
      <c r="F15" s="16"/>
      <c r="G15" s="40"/>
      <c r="H15" s="41"/>
      <c r="I15" s="42"/>
      <c r="J15" s="37">
        <f>C15+G15</f>
        <v>-75696914000</v>
      </c>
      <c r="K15" s="38">
        <f>D15+H15</f>
        <v>-51396258000</v>
      </c>
      <c r="L15" s="39">
        <f>E15+I15</f>
        <v>-51522404642.889999</v>
      </c>
      <c r="N15" s="67"/>
      <c r="O15" s="67"/>
      <c r="P15" s="67"/>
    </row>
    <row r="16" spans="1:17" ht="32.25" customHeight="1">
      <c r="A16" s="20" t="s">
        <v>34</v>
      </c>
      <c r="B16" s="21" t="s">
        <v>8</v>
      </c>
      <c r="C16" s="34">
        <f t="shared" ref="C16:L16" si="9">C17</f>
        <v>-2555043645.2900009</v>
      </c>
      <c r="D16" s="35">
        <f t="shared" si="9"/>
        <v>-7597623847.1899986</v>
      </c>
      <c r="E16" s="36">
        <f t="shared" si="9"/>
        <v>-8351826061.4699974</v>
      </c>
      <c r="F16" s="16"/>
      <c r="G16" s="34">
        <f t="shared" si="9"/>
        <v>-7909141.6500000004</v>
      </c>
      <c r="H16" s="35">
        <f t="shared" si="9"/>
        <v>0</v>
      </c>
      <c r="I16" s="36">
        <f t="shared" si="9"/>
        <v>0</v>
      </c>
      <c r="J16" s="34">
        <f t="shared" si="9"/>
        <v>-2562952786.9400005</v>
      </c>
      <c r="K16" s="35">
        <f t="shared" si="9"/>
        <v>-7597623847.1899986</v>
      </c>
      <c r="L16" s="36">
        <f t="shared" si="9"/>
        <v>-8351826061.4699974</v>
      </c>
      <c r="N16" s="67"/>
      <c r="O16" s="67"/>
      <c r="P16" s="67"/>
    </row>
    <row r="17" spans="1:16" ht="30.95" customHeight="1">
      <c r="A17" s="17" t="s">
        <v>35</v>
      </c>
      <c r="B17" s="1" t="s">
        <v>25</v>
      </c>
      <c r="C17" s="37">
        <f>C18+C22</f>
        <v>-2555043645.2900009</v>
      </c>
      <c r="D17" s="38">
        <f>D18+D22</f>
        <v>-7597623847.1899986</v>
      </c>
      <c r="E17" s="39">
        <f>E18+E22</f>
        <v>-8351826061.4699974</v>
      </c>
      <c r="F17" s="16"/>
      <c r="G17" s="37">
        <f t="shared" ref="G17:L17" si="10">G18+G22</f>
        <v>-7909141.6500000004</v>
      </c>
      <c r="H17" s="38">
        <f t="shared" si="10"/>
        <v>0</v>
      </c>
      <c r="I17" s="39">
        <f t="shared" si="10"/>
        <v>0</v>
      </c>
      <c r="J17" s="37">
        <f>J18+J22</f>
        <v>-2562952786.9400005</v>
      </c>
      <c r="K17" s="38">
        <f t="shared" si="10"/>
        <v>-7597623847.1899986</v>
      </c>
      <c r="L17" s="39">
        <f t="shared" si="10"/>
        <v>-8351826061.4699974</v>
      </c>
      <c r="N17" s="67"/>
      <c r="O17" s="67"/>
      <c r="P17" s="67"/>
    </row>
    <row r="18" spans="1:16" ht="37.5" customHeight="1">
      <c r="A18" s="17" t="s">
        <v>85</v>
      </c>
      <c r="B18" s="1" t="s">
        <v>26</v>
      </c>
      <c r="C18" s="37">
        <f t="shared" ref="C18:L18" si="11">C19</f>
        <v>11745429000</v>
      </c>
      <c r="D18" s="38">
        <f t="shared" si="11"/>
        <v>12079781000</v>
      </c>
      <c r="E18" s="39">
        <f t="shared" si="11"/>
        <v>10516484000</v>
      </c>
      <c r="F18" s="16"/>
      <c r="G18" s="37">
        <f t="shared" si="11"/>
        <v>0</v>
      </c>
      <c r="H18" s="38">
        <f t="shared" si="11"/>
        <v>0</v>
      </c>
      <c r="I18" s="39">
        <f t="shared" si="11"/>
        <v>0</v>
      </c>
      <c r="J18" s="37">
        <f t="shared" si="11"/>
        <v>11745429000</v>
      </c>
      <c r="K18" s="38">
        <f t="shared" si="11"/>
        <v>12079781000</v>
      </c>
      <c r="L18" s="39">
        <f t="shared" si="11"/>
        <v>10516484000</v>
      </c>
      <c r="N18" s="67"/>
      <c r="O18" s="67"/>
      <c r="P18" s="67"/>
    </row>
    <row r="19" spans="1:16" ht="44.1" customHeight="1">
      <c r="A19" s="2" t="s">
        <v>61</v>
      </c>
      <c r="B19" s="1" t="s">
        <v>27</v>
      </c>
      <c r="C19" s="37">
        <v>11745429000</v>
      </c>
      <c r="D19" s="38">
        <v>12079781000</v>
      </c>
      <c r="E19" s="39">
        <f>E20+E21</f>
        <v>10516484000</v>
      </c>
      <c r="F19" s="16"/>
      <c r="G19" s="37">
        <f t="shared" ref="G19:L19" si="12">G20+G21</f>
        <v>0</v>
      </c>
      <c r="H19" s="38">
        <f t="shared" si="12"/>
        <v>0</v>
      </c>
      <c r="I19" s="39">
        <f t="shared" si="12"/>
        <v>0</v>
      </c>
      <c r="J19" s="37">
        <f t="shared" si="12"/>
        <v>11745429000</v>
      </c>
      <c r="K19" s="38">
        <f t="shared" si="12"/>
        <v>12079781000</v>
      </c>
      <c r="L19" s="39">
        <f t="shared" si="12"/>
        <v>10516484000</v>
      </c>
      <c r="N19" s="67"/>
      <c r="O19" s="67"/>
      <c r="P19" s="67"/>
    </row>
    <row r="20" spans="1:16" ht="73.5" customHeight="1">
      <c r="A20" s="54" t="s">
        <v>78</v>
      </c>
      <c r="B20" s="1" t="s">
        <v>49</v>
      </c>
      <c r="C20" s="37">
        <v>989509000</v>
      </c>
      <c r="D20" s="38">
        <v>683523000</v>
      </c>
      <c r="E20" s="39"/>
      <c r="F20" s="16"/>
      <c r="G20" s="37"/>
      <c r="H20" s="38"/>
      <c r="I20" s="39"/>
      <c r="J20" s="37">
        <f>C20+G20</f>
        <v>989509000</v>
      </c>
      <c r="K20" s="38">
        <f>D20+H20</f>
        <v>683523000</v>
      </c>
      <c r="L20" s="57">
        <f>E20+I20</f>
        <v>0</v>
      </c>
      <c r="N20" s="67"/>
      <c r="O20" s="67"/>
      <c r="P20" s="67"/>
    </row>
    <row r="21" spans="1:16" ht="63.75" customHeight="1">
      <c r="A21" s="54" t="s">
        <v>72</v>
      </c>
      <c r="B21" s="51" t="s">
        <v>94</v>
      </c>
      <c r="C21" s="37">
        <f>10696914000+59006000</f>
        <v>10755920000</v>
      </c>
      <c r="D21" s="38">
        <v>11396258000</v>
      </c>
      <c r="E21" s="39">
        <v>10516484000</v>
      </c>
      <c r="F21" s="16"/>
      <c r="G21" s="37"/>
      <c r="H21" s="38"/>
      <c r="I21" s="39"/>
      <c r="J21" s="37">
        <f>10696914000+59006000</f>
        <v>10755920000</v>
      </c>
      <c r="K21" s="38">
        <v>11396258000</v>
      </c>
      <c r="L21" s="39">
        <v>10516484000</v>
      </c>
      <c r="N21" s="67"/>
      <c r="O21" s="67"/>
      <c r="P21" s="67"/>
    </row>
    <row r="22" spans="1:16" ht="42" customHeight="1">
      <c r="A22" s="17" t="s">
        <v>36</v>
      </c>
      <c r="B22" s="1" t="s">
        <v>28</v>
      </c>
      <c r="C22" s="37">
        <f>C23</f>
        <v>-14300472645.290001</v>
      </c>
      <c r="D22" s="38">
        <f t="shared" ref="D22:E22" si="13">D23</f>
        <v>-19677404847.189999</v>
      </c>
      <c r="E22" s="39">
        <f t="shared" si="13"/>
        <v>-18868310061.469997</v>
      </c>
      <c r="F22" s="16"/>
      <c r="G22" s="37">
        <f>G23</f>
        <v>-7909141.6500000004</v>
      </c>
      <c r="H22" s="38">
        <f t="shared" ref="H22:I22" si="14">H23</f>
        <v>0</v>
      </c>
      <c r="I22" s="39">
        <f t="shared" si="14"/>
        <v>0</v>
      </c>
      <c r="J22" s="37">
        <f>J23</f>
        <v>-14308381786.940001</v>
      </c>
      <c r="K22" s="38">
        <f t="shared" ref="K22:L22" si="15">K23</f>
        <v>-19677404847.189999</v>
      </c>
      <c r="L22" s="39">
        <f t="shared" si="15"/>
        <v>-18868310061.469997</v>
      </c>
      <c r="N22" s="67"/>
      <c r="O22" s="67"/>
      <c r="P22" s="67"/>
    </row>
    <row r="23" spans="1:16" s="53" customFormat="1" ht="46.5" customHeight="1">
      <c r="A23" s="50" t="s">
        <v>37</v>
      </c>
      <c r="B23" s="51" t="s">
        <v>29</v>
      </c>
      <c r="C23" s="37">
        <f>C38+C24+C35+C36+C37+C39+C40</f>
        <v>-14300472645.290001</v>
      </c>
      <c r="D23" s="38">
        <f t="shared" ref="D23:L23" si="16">D38+D24+D35+D36+D37+D39+D40</f>
        <v>-19677404847.189999</v>
      </c>
      <c r="E23" s="39">
        <f t="shared" si="16"/>
        <v>-18868310061.469997</v>
      </c>
      <c r="F23" s="37">
        <f t="shared" si="16"/>
        <v>0</v>
      </c>
      <c r="G23" s="37">
        <f>G38+G24+G35+G36+G37+G39+G40</f>
        <v>-7909141.6500000004</v>
      </c>
      <c r="H23" s="38">
        <f t="shared" si="16"/>
        <v>0</v>
      </c>
      <c r="I23" s="39">
        <f t="shared" si="16"/>
        <v>0</v>
      </c>
      <c r="J23" s="37">
        <f t="shared" si="16"/>
        <v>-14308381786.940001</v>
      </c>
      <c r="K23" s="38">
        <f t="shared" si="16"/>
        <v>-19677404847.189999</v>
      </c>
      <c r="L23" s="39">
        <f t="shared" si="16"/>
        <v>-18868310061.469997</v>
      </c>
      <c r="N23" s="67"/>
      <c r="O23" s="67"/>
      <c r="P23" s="67"/>
    </row>
    <row r="24" spans="1:16" s="53" customFormat="1" ht="53.1" customHeight="1">
      <c r="A24" s="54" t="s">
        <v>74</v>
      </c>
      <c r="B24" s="51" t="s">
        <v>46</v>
      </c>
      <c r="C24" s="37">
        <v>-877000874.86000013</v>
      </c>
      <c r="D24" s="38">
        <f t="shared" ref="D24:E24" si="17">SUM(D26:D34)</f>
        <v>-3322114571.5000005</v>
      </c>
      <c r="E24" s="39">
        <f t="shared" si="17"/>
        <v>-3322114571.5000005</v>
      </c>
      <c r="F24" s="52"/>
      <c r="G24" s="95"/>
      <c r="H24" s="38">
        <f t="shared" ref="H24:I24" si="18">SUM(H26:H34)</f>
        <v>0</v>
      </c>
      <c r="I24" s="39">
        <f t="shared" si="18"/>
        <v>0</v>
      </c>
      <c r="J24" s="37">
        <f>SUM(J26:J34)</f>
        <v>-877000874.86000013</v>
      </c>
      <c r="K24" s="38">
        <f t="shared" ref="K24:L24" si="19">SUM(K26:K34)</f>
        <v>-3322114571.5000005</v>
      </c>
      <c r="L24" s="39">
        <f t="shared" si="19"/>
        <v>-3322114571.5000005</v>
      </c>
      <c r="N24" s="67"/>
      <c r="O24" s="67"/>
      <c r="P24" s="67"/>
    </row>
    <row r="25" spans="1:16" ht="18" customHeight="1">
      <c r="A25" s="3" t="s">
        <v>47</v>
      </c>
      <c r="B25" s="1"/>
      <c r="C25" s="37"/>
      <c r="D25" s="38"/>
      <c r="E25" s="39"/>
      <c r="F25" s="16"/>
      <c r="G25" s="37"/>
      <c r="H25" s="38"/>
      <c r="I25" s="39"/>
      <c r="J25" s="37"/>
      <c r="K25" s="38"/>
      <c r="L25" s="39"/>
      <c r="N25" s="67"/>
      <c r="O25" s="67"/>
      <c r="P25" s="67"/>
    </row>
    <row r="26" spans="1:16" ht="84" customHeight="1">
      <c r="A26" s="3" t="s">
        <v>86</v>
      </c>
      <c r="B26" s="1"/>
      <c r="C26" s="37">
        <v>-20000000</v>
      </c>
      <c r="D26" s="38">
        <v>-57000000</v>
      </c>
      <c r="E26" s="43">
        <v>-57000000</v>
      </c>
      <c r="F26" s="16"/>
      <c r="G26" s="37"/>
      <c r="H26" s="38"/>
      <c r="I26" s="39"/>
      <c r="J26" s="37">
        <f t="shared" ref="J26:J40" si="20">C26+G26</f>
        <v>-20000000</v>
      </c>
      <c r="K26" s="38">
        <f t="shared" ref="K26:K40" si="21">D26+H26</f>
        <v>-57000000</v>
      </c>
      <c r="L26" s="39">
        <f t="shared" ref="L26:L40" si="22">E26+I26</f>
        <v>-57000000</v>
      </c>
      <c r="N26" s="67"/>
      <c r="O26" s="67"/>
      <c r="P26" s="67"/>
    </row>
    <row r="27" spans="1:16" ht="84.75" customHeight="1">
      <c r="A27" s="3" t="s">
        <v>87</v>
      </c>
      <c r="B27" s="1"/>
      <c r="C27" s="37">
        <v>-338432266.66999996</v>
      </c>
      <c r="D27" s="38">
        <v>-964531960</v>
      </c>
      <c r="E27" s="43">
        <v>-964531960</v>
      </c>
      <c r="F27" s="16"/>
      <c r="G27" s="37"/>
      <c r="H27" s="38"/>
      <c r="I27" s="39"/>
      <c r="J27" s="37">
        <f t="shared" si="20"/>
        <v>-338432266.66999996</v>
      </c>
      <c r="K27" s="38">
        <f t="shared" si="21"/>
        <v>-964531960</v>
      </c>
      <c r="L27" s="39">
        <f t="shared" si="22"/>
        <v>-964531960</v>
      </c>
      <c r="N27" s="67"/>
      <c r="O27" s="67"/>
      <c r="P27" s="67"/>
    </row>
    <row r="28" spans="1:16" ht="87" customHeight="1">
      <c r="A28" s="3" t="s">
        <v>88</v>
      </c>
      <c r="B28" s="1"/>
      <c r="C28" s="37">
        <v>-386626133.33000004</v>
      </c>
      <c r="D28" s="38">
        <v>-1101884480</v>
      </c>
      <c r="E28" s="43">
        <v>-1101884480</v>
      </c>
      <c r="F28" s="16"/>
      <c r="G28" s="37"/>
      <c r="H28" s="38"/>
      <c r="I28" s="39"/>
      <c r="J28" s="37">
        <f t="shared" si="20"/>
        <v>-386626133.33000004</v>
      </c>
      <c r="K28" s="38">
        <f t="shared" si="21"/>
        <v>-1101884480</v>
      </c>
      <c r="L28" s="39">
        <f t="shared" si="22"/>
        <v>-1101884480</v>
      </c>
      <c r="N28" s="67"/>
      <c r="O28" s="67"/>
      <c r="P28" s="67"/>
    </row>
    <row r="29" spans="1:16" ht="87" customHeight="1">
      <c r="A29" s="3" t="s">
        <v>89</v>
      </c>
      <c r="B29" s="1"/>
      <c r="C29" s="37">
        <v>-24907133.329999998</v>
      </c>
      <c r="D29" s="38">
        <v>-70985330</v>
      </c>
      <c r="E29" s="43">
        <v>-70985330</v>
      </c>
      <c r="F29" s="16"/>
      <c r="G29" s="37"/>
      <c r="H29" s="38"/>
      <c r="I29" s="39"/>
      <c r="J29" s="37">
        <f t="shared" si="20"/>
        <v>-24907133.329999998</v>
      </c>
      <c r="K29" s="38">
        <f t="shared" si="21"/>
        <v>-70985330</v>
      </c>
      <c r="L29" s="39">
        <f t="shared" si="22"/>
        <v>-70985330</v>
      </c>
      <c r="N29" s="67"/>
      <c r="O29" s="67"/>
      <c r="P29" s="67"/>
    </row>
    <row r="30" spans="1:16" ht="95.25" customHeight="1">
      <c r="A30" s="3" t="s">
        <v>90</v>
      </c>
      <c r="B30" s="1"/>
      <c r="C30" s="37">
        <v>-83333333.330000013</v>
      </c>
      <c r="D30" s="38">
        <v>-800000000</v>
      </c>
      <c r="E30" s="39">
        <v>-800000000</v>
      </c>
      <c r="F30" s="16"/>
      <c r="G30" s="37"/>
      <c r="H30" s="38"/>
      <c r="I30" s="39"/>
      <c r="J30" s="37">
        <f t="shared" si="20"/>
        <v>-83333333.330000013</v>
      </c>
      <c r="K30" s="38">
        <f t="shared" si="21"/>
        <v>-800000000</v>
      </c>
      <c r="L30" s="39">
        <f t="shared" si="22"/>
        <v>-800000000</v>
      </c>
      <c r="N30" s="67"/>
      <c r="O30" s="67"/>
      <c r="P30" s="67"/>
    </row>
    <row r="31" spans="1:16" ht="87" customHeight="1">
      <c r="A31" s="3" t="s">
        <v>91</v>
      </c>
      <c r="B31" s="1"/>
      <c r="C31" s="37">
        <v>-23702008.200000003</v>
      </c>
      <c r="D31" s="38">
        <v>-71106024.609999999</v>
      </c>
      <c r="E31" s="39">
        <v>-71106024.609999999</v>
      </c>
      <c r="F31" s="16"/>
      <c r="G31" s="37"/>
      <c r="H31" s="38"/>
      <c r="I31" s="39"/>
      <c r="J31" s="37">
        <f t="shared" si="20"/>
        <v>-23702008.200000003</v>
      </c>
      <c r="K31" s="38">
        <f t="shared" si="21"/>
        <v>-71106024.609999999</v>
      </c>
      <c r="L31" s="39">
        <f t="shared" si="22"/>
        <v>-71106024.609999999</v>
      </c>
      <c r="N31" s="67"/>
      <c r="O31" s="67"/>
      <c r="P31" s="67"/>
    </row>
    <row r="32" spans="1:16" ht="110.25" customHeight="1">
      <c r="A32" s="3" t="s">
        <v>62</v>
      </c>
      <c r="B32" s="1"/>
      <c r="C32" s="37"/>
      <c r="D32" s="38">
        <v>-201204824.84</v>
      </c>
      <c r="E32" s="39">
        <v>-201204824.84</v>
      </c>
      <c r="F32" s="16"/>
      <c r="G32" s="37"/>
      <c r="H32" s="38"/>
      <c r="I32" s="39"/>
      <c r="J32" s="58">
        <f t="shared" si="20"/>
        <v>0</v>
      </c>
      <c r="K32" s="38">
        <f t="shared" si="21"/>
        <v>-201204824.84</v>
      </c>
      <c r="L32" s="39">
        <f t="shared" si="22"/>
        <v>-201204824.84</v>
      </c>
      <c r="N32" s="67"/>
      <c r="O32" s="67"/>
      <c r="P32" s="67"/>
    </row>
    <row r="33" spans="1:16" ht="110.25" customHeight="1">
      <c r="A33" s="3" t="s">
        <v>63</v>
      </c>
      <c r="B33" s="1"/>
      <c r="C33" s="37"/>
      <c r="D33" s="38">
        <v>-45328869.859999999</v>
      </c>
      <c r="E33" s="43">
        <v>-45328869.859999999</v>
      </c>
      <c r="F33" s="16"/>
      <c r="G33" s="37"/>
      <c r="H33" s="38"/>
      <c r="I33" s="43"/>
      <c r="J33" s="58">
        <f t="shared" si="20"/>
        <v>0</v>
      </c>
      <c r="K33" s="38">
        <f t="shared" si="21"/>
        <v>-45328869.859999999</v>
      </c>
      <c r="L33" s="39">
        <f t="shared" si="22"/>
        <v>-45328869.859999999</v>
      </c>
      <c r="N33" s="67"/>
      <c r="O33" s="67"/>
      <c r="P33" s="67"/>
    </row>
    <row r="34" spans="1:16" ht="111" customHeight="1">
      <c r="A34" s="3" t="s">
        <v>64</v>
      </c>
      <c r="B34" s="1"/>
      <c r="C34" s="37"/>
      <c r="D34" s="38">
        <v>-10073082.189999999</v>
      </c>
      <c r="E34" s="43">
        <v>-10073082.189999999</v>
      </c>
      <c r="F34" s="16"/>
      <c r="G34" s="37"/>
      <c r="H34" s="38"/>
      <c r="I34" s="43"/>
      <c r="J34" s="58">
        <f t="shared" si="20"/>
        <v>0</v>
      </c>
      <c r="K34" s="38">
        <f t="shared" si="21"/>
        <v>-10073082.189999999</v>
      </c>
      <c r="L34" s="39">
        <f t="shared" si="22"/>
        <v>-10073082.189999999</v>
      </c>
      <c r="N34" s="67"/>
      <c r="O34" s="67"/>
      <c r="P34" s="67"/>
    </row>
    <row r="35" spans="1:16" ht="73.5" customHeight="1">
      <c r="A35" s="54" t="s">
        <v>79</v>
      </c>
      <c r="B35" s="1" t="s">
        <v>50</v>
      </c>
      <c r="C35" s="37">
        <v>-14428571.43</v>
      </c>
      <c r="D35" s="38">
        <v>-143453357.13999999</v>
      </c>
      <c r="E35" s="39">
        <v>-214132571.41999999</v>
      </c>
      <c r="F35" s="16"/>
      <c r="G35" s="37">
        <v>-7909141.6500000004</v>
      </c>
      <c r="H35" s="38"/>
      <c r="I35" s="39"/>
      <c r="J35" s="37">
        <f t="shared" si="20"/>
        <v>-22337713.079999998</v>
      </c>
      <c r="K35" s="38">
        <f t="shared" si="21"/>
        <v>-143453357.13999999</v>
      </c>
      <c r="L35" s="39">
        <f t="shared" si="22"/>
        <v>-214132571.41999999</v>
      </c>
      <c r="N35" s="67"/>
      <c r="O35" s="67"/>
      <c r="P35" s="67"/>
    </row>
    <row r="36" spans="1:16" ht="123.75" customHeight="1">
      <c r="A36" s="54" t="s">
        <v>80</v>
      </c>
      <c r="B36" s="1" t="s">
        <v>65</v>
      </c>
      <c r="C36" s="37"/>
      <c r="D36" s="38">
        <v>-1986512000</v>
      </c>
      <c r="E36" s="39">
        <v>-1986512000</v>
      </c>
      <c r="F36" s="16"/>
      <c r="G36" s="37"/>
      <c r="H36" s="38"/>
      <c r="I36" s="39"/>
      <c r="J36" s="58">
        <f t="shared" si="20"/>
        <v>0</v>
      </c>
      <c r="K36" s="38">
        <f t="shared" si="21"/>
        <v>-1986512000</v>
      </c>
      <c r="L36" s="39">
        <f t="shared" si="22"/>
        <v>-1986512000</v>
      </c>
      <c r="N36" s="67"/>
      <c r="O36" s="67"/>
      <c r="P36" s="67"/>
    </row>
    <row r="37" spans="1:16" ht="135.75" customHeight="1">
      <c r="A37" s="54" t="s">
        <v>81</v>
      </c>
      <c r="B37" s="1" t="s">
        <v>66</v>
      </c>
      <c r="C37" s="37"/>
      <c r="D37" s="38">
        <v>-2649841500</v>
      </c>
      <c r="E37" s="39">
        <v>-2649841500</v>
      </c>
      <c r="F37" s="16"/>
      <c r="G37" s="37"/>
      <c r="H37" s="38"/>
      <c r="I37" s="39"/>
      <c r="J37" s="58">
        <f t="shared" si="20"/>
        <v>0</v>
      </c>
      <c r="K37" s="38">
        <f t="shared" si="21"/>
        <v>-2649841500</v>
      </c>
      <c r="L37" s="39">
        <f t="shared" si="22"/>
        <v>-2649841500</v>
      </c>
      <c r="N37" s="67"/>
      <c r="O37" s="67"/>
      <c r="P37" s="67"/>
    </row>
    <row r="38" spans="1:16" s="53" customFormat="1" ht="56.25" customHeight="1">
      <c r="A38" s="54" t="s">
        <v>73</v>
      </c>
      <c r="B38" s="51" t="s">
        <v>95</v>
      </c>
      <c r="C38" s="37">
        <f>-C21</f>
        <v>-10755920000</v>
      </c>
      <c r="D38" s="38">
        <f t="shared" ref="D38:L38" si="23">-D21</f>
        <v>-11396258000</v>
      </c>
      <c r="E38" s="39">
        <f t="shared" si="23"/>
        <v>-10516484000</v>
      </c>
      <c r="F38" s="37">
        <f t="shared" si="23"/>
        <v>0</v>
      </c>
      <c r="G38" s="37"/>
      <c r="H38" s="38"/>
      <c r="I38" s="39"/>
      <c r="J38" s="37">
        <f t="shared" si="23"/>
        <v>-10755920000</v>
      </c>
      <c r="K38" s="38">
        <f t="shared" si="23"/>
        <v>-11396258000</v>
      </c>
      <c r="L38" s="39">
        <f t="shared" si="23"/>
        <v>-10516484000</v>
      </c>
      <c r="N38" s="67"/>
      <c r="O38" s="67"/>
      <c r="P38" s="67"/>
    </row>
    <row r="39" spans="1:16" ht="132.75" customHeight="1">
      <c r="A39" s="54" t="s">
        <v>69</v>
      </c>
      <c r="B39" s="1" t="s">
        <v>70</v>
      </c>
      <c r="C39" s="37">
        <v>-2653123199</v>
      </c>
      <c r="D39" s="38"/>
      <c r="E39" s="39"/>
      <c r="F39" s="16"/>
      <c r="G39" s="37"/>
      <c r="H39" s="38"/>
      <c r="I39" s="39"/>
      <c r="J39" s="37">
        <f t="shared" si="20"/>
        <v>-2653123199</v>
      </c>
      <c r="K39" s="59">
        <f t="shared" si="21"/>
        <v>0</v>
      </c>
      <c r="L39" s="57">
        <f t="shared" si="22"/>
        <v>0</v>
      </c>
      <c r="N39" s="67"/>
      <c r="O39" s="67"/>
      <c r="P39" s="67"/>
    </row>
    <row r="40" spans="1:16" ht="49.5" customHeight="1">
      <c r="A40" s="55" t="s">
        <v>75</v>
      </c>
      <c r="B40" s="4" t="s">
        <v>76</v>
      </c>
      <c r="C40" s="46"/>
      <c r="D40" s="44">
        <v>-179225418.54999998</v>
      </c>
      <c r="E40" s="45">
        <v>-179225418.54999998</v>
      </c>
      <c r="F40" s="64"/>
      <c r="G40" s="46"/>
      <c r="H40" s="44"/>
      <c r="I40" s="45"/>
      <c r="J40" s="60">
        <f t="shared" si="20"/>
        <v>0</v>
      </c>
      <c r="K40" s="44">
        <f t="shared" si="21"/>
        <v>-179225418.54999998</v>
      </c>
      <c r="L40" s="45">
        <f t="shared" si="22"/>
        <v>-179225418.54999998</v>
      </c>
      <c r="N40" s="67"/>
      <c r="O40" s="67"/>
      <c r="P40" s="67"/>
    </row>
    <row r="41" spans="1:16" ht="19.5" customHeight="1">
      <c r="A41" s="14" t="s">
        <v>31</v>
      </c>
      <c r="B41" s="15" t="s">
        <v>9</v>
      </c>
      <c r="C41" s="61">
        <f>C42+C46</f>
        <v>2802942593.9199829</v>
      </c>
      <c r="D41" s="62">
        <f t="shared" ref="D41:E41" si="24">D42+D46</f>
        <v>0</v>
      </c>
      <c r="E41" s="63">
        <f t="shared" si="24"/>
        <v>0</v>
      </c>
      <c r="F41" s="16"/>
      <c r="G41" s="61">
        <f>G42+G46</f>
        <v>0</v>
      </c>
      <c r="H41" s="62">
        <f t="shared" ref="H41:I41" si="25">H42+H46</f>
        <v>0</v>
      </c>
      <c r="I41" s="63">
        <f t="shared" si="25"/>
        <v>0</v>
      </c>
      <c r="J41" s="61">
        <f>J42+J46</f>
        <v>2802942593.9199829</v>
      </c>
      <c r="K41" s="62">
        <f t="shared" ref="K41:L41" si="26">K42+K46</f>
        <v>0</v>
      </c>
      <c r="L41" s="63">
        <f t="shared" si="26"/>
        <v>0</v>
      </c>
      <c r="N41" s="67"/>
      <c r="O41" s="67"/>
      <c r="P41" s="67"/>
    </row>
    <row r="42" spans="1:16" ht="20.25" customHeight="1">
      <c r="A42" s="17" t="s">
        <v>10</v>
      </c>
      <c r="B42" s="22" t="s">
        <v>11</v>
      </c>
      <c r="C42" s="37">
        <f>C43</f>
        <v>-242458205122.91</v>
      </c>
      <c r="D42" s="38">
        <f t="shared" ref="D42:E44" si="27">D43</f>
        <v>-204199935508.06</v>
      </c>
      <c r="E42" s="39">
        <f t="shared" si="27"/>
        <v>-205101397047.06</v>
      </c>
      <c r="F42" s="16"/>
      <c r="G42" s="37">
        <f>G43</f>
        <v>-10481019.57</v>
      </c>
      <c r="H42" s="38">
        <f t="shared" ref="H42:I44" si="28">H43</f>
        <v>0</v>
      </c>
      <c r="I42" s="39">
        <f t="shared" si="28"/>
        <v>-270000000</v>
      </c>
      <c r="J42" s="37">
        <f>J43</f>
        <v>-242468686142.48001</v>
      </c>
      <c r="K42" s="38">
        <f t="shared" ref="K42:L44" si="29">K43</f>
        <v>-204199935508.06</v>
      </c>
      <c r="L42" s="39">
        <f t="shared" si="29"/>
        <v>-205371397047.06</v>
      </c>
      <c r="N42" s="67"/>
      <c r="O42" s="67"/>
      <c r="P42" s="67"/>
    </row>
    <row r="43" spans="1:16" ht="20.25" customHeight="1">
      <c r="A43" s="17" t="s">
        <v>12</v>
      </c>
      <c r="B43" s="1" t="s">
        <v>13</v>
      </c>
      <c r="C43" s="37">
        <f>C44</f>
        <v>-242458205122.91</v>
      </c>
      <c r="D43" s="38">
        <f t="shared" si="27"/>
        <v>-204199935508.06</v>
      </c>
      <c r="E43" s="39">
        <f t="shared" si="27"/>
        <v>-205101397047.06</v>
      </c>
      <c r="F43" s="16"/>
      <c r="G43" s="37">
        <f>G44</f>
        <v>-10481019.57</v>
      </c>
      <c r="H43" s="38">
        <f t="shared" si="28"/>
        <v>0</v>
      </c>
      <c r="I43" s="39">
        <f t="shared" si="28"/>
        <v>-270000000</v>
      </c>
      <c r="J43" s="37">
        <f>J44</f>
        <v>-242468686142.48001</v>
      </c>
      <c r="K43" s="38">
        <f t="shared" si="29"/>
        <v>-204199935508.06</v>
      </c>
      <c r="L43" s="39">
        <f t="shared" si="29"/>
        <v>-205371397047.06</v>
      </c>
      <c r="N43" s="67"/>
      <c r="O43" s="67"/>
      <c r="P43" s="67"/>
    </row>
    <row r="44" spans="1:16" ht="19.5" customHeight="1">
      <c r="A44" s="17" t="s">
        <v>14</v>
      </c>
      <c r="B44" s="1" t="s">
        <v>15</v>
      </c>
      <c r="C44" s="37">
        <f>C45</f>
        <v>-242458205122.91</v>
      </c>
      <c r="D44" s="38">
        <f t="shared" si="27"/>
        <v>-204199935508.06</v>
      </c>
      <c r="E44" s="39">
        <f t="shared" si="27"/>
        <v>-205101397047.06</v>
      </c>
      <c r="F44" s="16"/>
      <c r="G44" s="37">
        <f>G45</f>
        <v>-10481019.57</v>
      </c>
      <c r="H44" s="38">
        <f t="shared" si="28"/>
        <v>0</v>
      </c>
      <c r="I44" s="39">
        <f t="shared" si="28"/>
        <v>-270000000</v>
      </c>
      <c r="J44" s="37">
        <f>J45</f>
        <v>-242468686142.48001</v>
      </c>
      <c r="K44" s="38">
        <f t="shared" si="29"/>
        <v>-204199935508.06</v>
      </c>
      <c r="L44" s="39">
        <f t="shared" si="29"/>
        <v>-205371397047.06</v>
      </c>
      <c r="N44" s="67"/>
      <c r="O44" s="67"/>
      <c r="P44" s="67"/>
    </row>
    <row r="45" spans="1:16" ht="30" customHeight="1">
      <c r="A45" s="2" t="s">
        <v>32</v>
      </c>
      <c r="B45" s="1" t="s">
        <v>16</v>
      </c>
      <c r="C45" s="37">
        <v>-242458205122.91</v>
      </c>
      <c r="D45" s="38">
        <v>-204199935508.06</v>
      </c>
      <c r="E45" s="39">
        <v>-205101397047.06</v>
      </c>
      <c r="F45" s="16"/>
      <c r="G45" s="95">
        <f>-10481019.57-G18-G13-G57</f>
        <v>-10481019.57</v>
      </c>
      <c r="H45" s="96">
        <f>-H18-H13-H57</f>
        <v>0</v>
      </c>
      <c r="I45" s="39">
        <f>-270000000-I18-I13-I57</f>
        <v>-270000000</v>
      </c>
      <c r="J45" s="37">
        <f>C45+G45</f>
        <v>-242468686142.48001</v>
      </c>
      <c r="K45" s="38">
        <f>D45+H45</f>
        <v>-204199935508.06</v>
      </c>
      <c r="L45" s="39">
        <f>E45+I45</f>
        <v>-205371397047.06</v>
      </c>
      <c r="N45" s="67"/>
      <c r="O45" s="67"/>
      <c r="P45" s="67"/>
    </row>
    <row r="46" spans="1:16" ht="18.75" customHeight="1">
      <c r="A46" s="17" t="s">
        <v>17</v>
      </c>
      <c r="B46" s="1" t="s">
        <v>18</v>
      </c>
      <c r="C46" s="37">
        <f>C47</f>
        <v>245261147716.82999</v>
      </c>
      <c r="D46" s="38">
        <f t="shared" ref="D46:E48" si="30">D47</f>
        <v>204199935508.06</v>
      </c>
      <c r="E46" s="39">
        <f t="shared" si="30"/>
        <v>205101397047.06</v>
      </c>
      <c r="F46" s="16"/>
      <c r="G46" s="37">
        <f>G47</f>
        <v>10481019.57</v>
      </c>
      <c r="H46" s="38">
        <f t="shared" ref="H46:I48" si="31">H47</f>
        <v>0</v>
      </c>
      <c r="I46" s="39">
        <f t="shared" si="31"/>
        <v>270000000</v>
      </c>
      <c r="J46" s="37">
        <f>J47</f>
        <v>245271628736.39999</v>
      </c>
      <c r="K46" s="38">
        <f t="shared" ref="K46:L48" si="32">K47</f>
        <v>204199935508.06</v>
      </c>
      <c r="L46" s="39">
        <f t="shared" si="32"/>
        <v>205371397047.06</v>
      </c>
      <c r="N46" s="67"/>
      <c r="O46" s="67"/>
      <c r="P46" s="67"/>
    </row>
    <row r="47" spans="1:16" ht="19.5" customHeight="1">
      <c r="A47" s="17" t="s">
        <v>19</v>
      </c>
      <c r="B47" s="1" t="s">
        <v>20</v>
      </c>
      <c r="C47" s="37">
        <f>C48</f>
        <v>245261147716.82999</v>
      </c>
      <c r="D47" s="38">
        <f t="shared" si="30"/>
        <v>204199935508.06</v>
      </c>
      <c r="E47" s="39">
        <f t="shared" si="30"/>
        <v>205101397047.06</v>
      </c>
      <c r="F47" s="16"/>
      <c r="G47" s="37">
        <f>G48</f>
        <v>10481019.57</v>
      </c>
      <c r="H47" s="38">
        <f t="shared" si="31"/>
        <v>0</v>
      </c>
      <c r="I47" s="39">
        <f t="shared" si="31"/>
        <v>270000000</v>
      </c>
      <c r="J47" s="37">
        <f>J48</f>
        <v>245271628736.39999</v>
      </c>
      <c r="K47" s="38">
        <f t="shared" si="32"/>
        <v>204199935508.06</v>
      </c>
      <c r="L47" s="39">
        <f t="shared" si="32"/>
        <v>205371397047.06</v>
      </c>
      <c r="N47" s="67"/>
      <c r="O47" s="67"/>
      <c r="P47" s="67"/>
    </row>
    <row r="48" spans="1:16" ht="20.25" customHeight="1">
      <c r="A48" s="17" t="s">
        <v>21</v>
      </c>
      <c r="B48" s="1" t="s">
        <v>22</v>
      </c>
      <c r="C48" s="37">
        <f>C49</f>
        <v>245261147716.82999</v>
      </c>
      <c r="D48" s="38">
        <f t="shared" si="30"/>
        <v>204199935508.06</v>
      </c>
      <c r="E48" s="39">
        <f t="shared" si="30"/>
        <v>205101397047.06</v>
      </c>
      <c r="F48" s="16"/>
      <c r="G48" s="37">
        <f>G49</f>
        <v>10481019.57</v>
      </c>
      <c r="H48" s="38">
        <f t="shared" si="31"/>
        <v>0</v>
      </c>
      <c r="I48" s="39">
        <f t="shared" si="31"/>
        <v>270000000</v>
      </c>
      <c r="J48" s="37">
        <f>J49</f>
        <v>245271628736.39999</v>
      </c>
      <c r="K48" s="38">
        <f t="shared" si="32"/>
        <v>204199935508.06</v>
      </c>
      <c r="L48" s="39">
        <f t="shared" si="32"/>
        <v>205371397047.06</v>
      </c>
      <c r="N48" s="67"/>
      <c r="O48" s="67"/>
      <c r="P48" s="67"/>
    </row>
    <row r="49" spans="1:16" ht="32.25" customHeight="1">
      <c r="A49" s="23" t="s">
        <v>33</v>
      </c>
      <c r="B49" s="4" t="s">
        <v>23</v>
      </c>
      <c r="C49" s="46">
        <v>245261147716.82999</v>
      </c>
      <c r="D49" s="44">
        <v>204199935508.06</v>
      </c>
      <c r="E49" s="45">
        <v>205101397047.06</v>
      </c>
      <c r="F49" s="16"/>
      <c r="G49" s="93">
        <f>2571877.92-G14-G22-G60</f>
        <v>10481019.57</v>
      </c>
      <c r="H49" s="94">
        <f>-H14-H22-H60</f>
        <v>0</v>
      </c>
      <c r="I49" s="45">
        <f>270000000-I14-I22-I60</f>
        <v>270000000</v>
      </c>
      <c r="J49" s="46">
        <f>C49+G49</f>
        <v>245271628736.39999</v>
      </c>
      <c r="K49" s="44">
        <f>D49+H49</f>
        <v>204199935508.06</v>
      </c>
      <c r="L49" s="45">
        <f>E49+I49</f>
        <v>205371397047.06</v>
      </c>
      <c r="N49" s="67"/>
      <c r="O49" s="67"/>
      <c r="P49" s="67"/>
    </row>
    <row r="50" spans="1:16" ht="29.25" customHeight="1">
      <c r="A50" s="20" t="s">
        <v>38</v>
      </c>
      <c r="B50" s="21" t="s">
        <v>39</v>
      </c>
      <c r="C50" s="34">
        <f>C51+C54+C60</f>
        <v>-2802942333.5</v>
      </c>
      <c r="D50" s="35">
        <f t="shared" ref="D50:E50" si="33">D51+D54</f>
        <v>604202066.5</v>
      </c>
      <c r="E50" s="36">
        <f t="shared" si="33"/>
        <v>604202066.5</v>
      </c>
      <c r="F50" s="16"/>
      <c r="G50" s="34">
        <f>G54+G60</f>
        <v>0</v>
      </c>
      <c r="H50" s="35">
        <f t="shared" ref="H50:I50" si="34">H51+H54</f>
        <v>0</v>
      </c>
      <c r="I50" s="36">
        <f t="shared" si="34"/>
        <v>0</v>
      </c>
      <c r="J50" s="34">
        <f>G50+C50</f>
        <v>-2802942333.5</v>
      </c>
      <c r="K50" s="35">
        <f t="shared" ref="K50:L50" si="35">K51+K54</f>
        <v>604202066.5</v>
      </c>
      <c r="L50" s="36">
        <f t="shared" si="35"/>
        <v>604202066.5</v>
      </c>
      <c r="N50" s="67"/>
      <c r="O50" s="67"/>
      <c r="P50" s="67"/>
    </row>
    <row r="51" spans="1:16" ht="26.1" hidden="1" customHeight="1">
      <c r="A51" s="24" t="s">
        <v>40</v>
      </c>
      <c r="B51" s="25" t="s">
        <v>41</v>
      </c>
      <c r="C51" s="37">
        <f>C52</f>
        <v>0</v>
      </c>
      <c r="D51" s="38">
        <f t="shared" ref="D51:E52" si="36">D52</f>
        <v>0</v>
      </c>
      <c r="E51" s="39">
        <f t="shared" si="36"/>
        <v>0</v>
      </c>
      <c r="F51" s="16"/>
      <c r="G51" s="37">
        <f>G52</f>
        <v>0</v>
      </c>
      <c r="H51" s="38">
        <f t="shared" ref="H51:I52" si="37">H52</f>
        <v>0</v>
      </c>
      <c r="I51" s="39">
        <f t="shared" si="37"/>
        <v>0</v>
      </c>
      <c r="J51" s="37">
        <f>J52</f>
        <v>0</v>
      </c>
      <c r="K51" s="38">
        <f t="shared" ref="K51:L52" si="38">K52</f>
        <v>0</v>
      </c>
      <c r="L51" s="39">
        <f t="shared" si="38"/>
        <v>0</v>
      </c>
      <c r="N51" s="67"/>
      <c r="O51" s="67"/>
      <c r="P51" s="67"/>
    </row>
    <row r="52" spans="1:16" ht="26.1" hidden="1" customHeight="1">
      <c r="A52" s="17" t="s">
        <v>42</v>
      </c>
      <c r="B52" s="1" t="s">
        <v>43</v>
      </c>
      <c r="C52" s="37">
        <f>C53</f>
        <v>0</v>
      </c>
      <c r="D52" s="38">
        <f t="shared" si="36"/>
        <v>0</v>
      </c>
      <c r="E52" s="39">
        <f t="shared" si="36"/>
        <v>0</v>
      </c>
      <c r="F52" s="16"/>
      <c r="G52" s="37">
        <f>G53</f>
        <v>0</v>
      </c>
      <c r="H52" s="38">
        <f t="shared" si="37"/>
        <v>0</v>
      </c>
      <c r="I52" s="39">
        <f t="shared" si="37"/>
        <v>0</v>
      </c>
      <c r="J52" s="37">
        <f>J53</f>
        <v>0</v>
      </c>
      <c r="K52" s="38">
        <f t="shared" si="38"/>
        <v>0</v>
      </c>
      <c r="L52" s="39">
        <f t="shared" si="38"/>
        <v>0</v>
      </c>
      <c r="N52" s="67"/>
      <c r="O52" s="67"/>
      <c r="P52" s="67"/>
    </row>
    <row r="53" spans="1:16" ht="26.1" hidden="1" customHeight="1">
      <c r="A53" s="2" t="s">
        <v>44</v>
      </c>
      <c r="B53" s="1" t="s">
        <v>45</v>
      </c>
      <c r="C53" s="37">
        <v>0</v>
      </c>
      <c r="D53" s="38">
        <v>0</v>
      </c>
      <c r="E53" s="39">
        <v>0</v>
      </c>
      <c r="F53" s="16"/>
      <c r="G53" s="37">
        <v>0</v>
      </c>
      <c r="H53" s="38">
        <v>0</v>
      </c>
      <c r="I53" s="39">
        <v>0</v>
      </c>
      <c r="J53" s="37">
        <v>0</v>
      </c>
      <c r="K53" s="38">
        <v>0</v>
      </c>
      <c r="L53" s="39">
        <v>0</v>
      </c>
      <c r="N53" s="67"/>
      <c r="O53" s="67"/>
      <c r="P53" s="67"/>
    </row>
    <row r="54" spans="1:16" ht="32.1" customHeight="1">
      <c r="A54" s="26" t="s">
        <v>52</v>
      </c>
      <c r="B54" s="25" t="s">
        <v>51</v>
      </c>
      <c r="C54" s="47">
        <f>C55</f>
        <v>23715555.5</v>
      </c>
      <c r="D54" s="48">
        <f t="shared" ref="D54:E56" si="39">D55</f>
        <v>604202066.5</v>
      </c>
      <c r="E54" s="49">
        <f t="shared" si="39"/>
        <v>604202066.5</v>
      </c>
      <c r="F54" s="16"/>
      <c r="G54" s="47">
        <f>G55</f>
        <v>0</v>
      </c>
      <c r="H54" s="48">
        <f t="shared" ref="H54:I56" si="40">H55</f>
        <v>0</v>
      </c>
      <c r="I54" s="49">
        <f t="shared" si="40"/>
        <v>0</v>
      </c>
      <c r="J54" s="47">
        <f>J55</f>
        <v>23715555.5</v>
      </c>
      <c r="K54" s="48">
        <f t="shared" ref="K54:L56" si="41">K55</f>
        <v>604202066.5</v>
      </c>
      <c r="L54" s="49">
        <f t="shared" si="41"/>
        <v>604202066.5</v>
      </c>
      <c r="N54" s="67"/>
      <c r="O54" s="67"/>
      <c r="P54" s="67"/>
    </row>
    <row r="55" spans="1:16" ht="31.5" customHeight="1">
      <c r="A55" s="2" t="s">
        <v>54</v>
      </c>
      <c r="B55" s="1" t="s">
        <v>53</v>
      </c>
      <c r="C55" s="37">
        <f>C56</f>
        <v>23715555.5</v>
      </c>
      <c r="D55" s="38">
        <f t="shared" si="39"/>
        <v>604202066.5</v>
      </c>
      <c r="E55" s="39">
        <f t="shared" si="39"/>
        <v>604202066.5</v>
      </c>
      <c r="F55" s="16"/>
      <c r="G55" s="37">
        <f>G56</f>
        <v>0</v>
      </c>
      <c r="H55" s="38">
        <f t="shared" si="40"/>
        <v>0</v>
      </c>
      <c r="I55" s="39">
        <f t="shared" si="40"/>
        <v>0</v>
      </c>
      <c r="J55" s="37">
        <f>J56</f>
        <v>23715555.5</v>
      </c>
      <c r="K55" s="38">
        <f t="shared" si="41"/>
        <v>604202066.5</v>
      </c>
      <c r="L55" s="39">
        <f t="shared" si="41"/>
        <v>604202066.5</v>
      </c>
      <c r="N55" s="67"/>
      <c r="O55" s="67"/>
      <c r="P55" s="67"/>
    </row>
    <row r="56" spans="1:16" ht="43.5" customHeight="1">
      <c r="A56" s="2" t="s">
        <v>56</v>
      </c>
      <c r="B56" s="1" t="s">
        <v>55</v>
      </c>
      <c r="C56" s="37">
        <f>C57</f>
        <v>23715555.5</v>
      </c>
      <c r="D56" s="38">
        <f t="shared" si="39"/>
        <v>604202066.5</v>
      </c>
      <c r="E56" s="39">
        <f t="shared" si="39"/>
        <v>604202066.5</v>
      </c>
      <c r="F56" s="16"/>
      <c r="G56" s="37">
        <f>G57</f>
        <v>0</v>
      </c>
      <c r="H56" s="38">
        <f t="shared" si="40"/>
        <v>0</v>
      </c>
      <c r="I56" s="39">
        <f t="shared" si="40"/>
        <v>0</v>
      </c>
      <c r="J56" s="37">
        <f>J57</f>
        <v>23715555.5</v>
      </c>
      <c r="K56" s="38">
        <f t="shared" si="41"/>
        <v>604202066.5</v>
      </c>
      <c r="L56" s="39">
        <f t="shared" si="41"/>
        <v>604202066.5</v>
      </c>
      <c r="N56" s="67"/>
      <c r="O56" s="67"/>
      <c r="P56" s="67"/>
    </row>
    <row r="57" spans="1:16" ht="48" customHeight="1">
      <c r="A57" s="2" t="s">
        <v>58</v>
      </c>
      <c r="B57" s="1" t="s">
        <v>57</v>
      </c>
      <c r="C57" s="37">
        <f>C58+C59</f>
        <v>23715555.5</v>
      </c>
      <c r="D57" s="38">
        <f t="shared" ref="D57:E57" si="42">D58+D59</f>
        <v>604202066.5</v>
      </c>
      <c r="E57" s="39">
        <f t="shared" si="42"/>
        <v>604202066.5</v>
      </c>
      <c r="F57" s="16"/>
      <c r="G57" s="37">
        <f>G58+G59</f>
        <v>0</v>
      </c>
      <c r="H57" s="38">
        <f t="shared" ref="H57:I57" si="43">H58+H59</f>
        <v>0</v>
      </c>
      <c r="I57" s="39">
        <f t="shared" si="43"/>
        <v>0</v>
      </c>
      <c r="J57" s="37">
        <f>J58+J59</f>
        <v>23715555.5</v>
      </c>
      <c r="K57" s="38">
        <f t="shared" ref="K57:L57" si="44">K58+K59</f>
        <v>604202066.5</v>
      </c>
      <c r="L57" s="39">
        <f t="shared" si="44"/>
        <v>604202066.5</v>
      </c>
      <c r="N57" s="67"/>
      <c r="O57" s="67"/>
      <c r="P57" s="67"/>
    </row>
    <row r="58" spans="1:16" ht="58.5" customHeight="1">
      <c r="A58" s="54" t="s">
        <v>82</v>
      </c>
      <c r="B58" s="1" t="s">
        <v>77</v>
      </c>
      <c r="C58" s="37">
        <v>23715555.5</v>
      </c>
      <c r="D58" s="38">
        <v>71146666.5</v>
      </c>
      <c r="E58" s="39">
        <v>71146666.5</v>
      </c>
      <c r="F58" s="65"/>
      <c r="G58" s="37"/>
      <c r="H58" s="38"/>
      <c r="I58" s="39"/>
      <c r="J58" s="37">
        <f t="shared" ref="J58:L59" si="45">C58+G58</f>
        <v>23715555.5</v>
      </c>
      <c r="K58" s="38">
        <f t="shared" si="45"/>
        <v>71146666.5</v>
      </c>
      <c r="L58" s="39">
        <f t="shared" si="45"/>
        <v>71146666.5</v>
      </c>
      <c r="N58" s="67"/>
      <c r="O58" s="67"/>
      <c r="P58" s="67"/>
    </row>
    <row r="59" spans="1:16" ht="123.6" customHeight="1">
      <c r="A59" s="71" t="s">
        <v>83</v>
      </c>
      <c r="B59" s="72" t="s">
        <v>67</v>
      </c>
      <c r="C59" s="73"/>
      <c r="D59" s="74">
        <v>533055400</v>
      </c>
      <c r="E59" s="75">
        <v>533055400</v>
      </c>
      <c r="F59" s="56"/>
      <c r="G59" s="73"/>
      <c r="H59" s="74"/>
      <c r="I59" s="75"/>
      <c r="J59" s="76">
        <f t="shared" si="45"/>
        <v>0</v>
      </c>
      <c r="K59" s="74">
        <f t="shared" si="45"/>
        <v>533055400</v>
      </c>
      <c r="L59" s="75">
        <f t="shared" si="45"/>
        <v>533055400</v>
      </c>
      <c r="N59" s="67"/>
      <c r="O59" s="67"/>
      <c r="P59" s="67"/>
    </row>
    <row r="60" spans="1:16" ht="23.25" customHeight="1">
      <c r="A60" s="79" t="s">
        <v>97</v>
      </c>
      <c r="B60" s="80" t="s">
        <v>98</v>
      </c>
      <c r="C60" s="34">
        <f>C61</f>
        <v>-2826657889</v>
      </c>
      <c r="D60" s="35"/>
      <c r="E60" s="36"/>
      <c r="F60" s="81"/>
      <c r="G60" s="34">
        <f t="shared" ref="G60:L61" si="46">G61</f>
        <v>0</v>
      </c>
      <c r="H60" s="35">
        <f t="shared" si="46"/>
        <v>0</v>
      </c>
      <c r="I60" s="36">
        <f t="shared" si="46"/>
        <v>0</v>
      </c>
      <c r="J60" s="34">
        <f t="shared" si="46"/>
        <v>-2826657889</v>
      </c>
      <c r="K60" s="87">
        <f t="shared" si="46"/>
        <v>0</v>
      </c>
      <c r="L60" s="88">
        <f t="shared" si="46"/>
        <v>0</v>
      </c>
      <c r="N60" s="67"/>
      <c r="O60" s="67"/>
      <c r="P60" s="67"/>
    </row>
    <row r="61" spans="1:16" ht="67.5" customHeight="1">
      <c r="A61" s="54" t="s">
        <v>99</v>
      </c>
      <c r="B61" s="51" t="s">
        <v>100</v>
      </c>
      <c r="C61" s="37">
        <f>C62</f>
        <v>-2826657889</v>
      </c>
      <c r="D61" s="38"/>
      <c r="E61" s="39"/>
      <c r="F61" s="82"/>
      <c r="G61" s="37">
        <f t="shared" si="46"/>
        <v>0</v>
      </c>
      <c r="H61" s="38">
        <f t="shared" si="46"/>
        <v>0</v>
      </c>
      <c r="I61" s="39">
        <f t="shared" si="46"/>
        <v>0</v>
      </c>
      <c r="J61" s="37">
        <f t="shared" si="46"/>
        <v>-2826657889</v>
      </c>
      <c r="K61" s="59">
        <f t="shared" si="46"/>
        <v>0</v>
      </c>
      <c r="L61" s="57">
        <f t="shared" si="46"/>
        <v>0</v>
      </c>
      <c r="N61" s="67"/>
      <c r="O61" s="67"/>
      <c r="P61" s="67"/>
    </row>
    <row r="62" spans="1:16" ht="133.5" customHeight="1">
      <c r="A62" s="55" t="s">
        <v>101</v>
      </c>
      <c r="B62" s="83" t="s">
        <v>102</v>
      </c>
      <c r="C62" s="46">
        <v>-2826657889</v>
      </c>
      <c r="D62" s="44"/>
      <c r="E62" s="45"/>
      <c r="F62" s="84"/>
      <c r="G62" s="46"/>
      <c r="H62" s="44"/>
      <c r="I62" s="45"/>
      <c r="J62" s="46">
        <f>C62+G62</f>
        <v>-2826657889</v>
      </c>
      <c r="K62" s="89">
        <f t="shared" ref="K62" si="47">D62+H62</f>
        <v>0</v>
      </c>
      <c r="L62" s="90">
        <f t="shared" ref="L62" si="48">E62+I62</f>
        <v>0</v>
      </c>
      <c r="N62" s="67"/>
      <c r="O62" s="67"/>
      <c r="P62" s="67"/>
    </row>
    <row r="63" spans="1:16" ht="27" customHeight="1">
      <c r="A63" s="77" t="s">
        <v>24</v>
      </c>
      <c r="B63" s="78"/>
      <c r="C63" s="68">
        <f>C11+C16+C41+C50</f>
        <v>20186824826.339989</v>
      </c>
      <c r="D63" s="69">
        <f>D11+D16+D41+D50</f>
        <v>8421007666.0200081</v>
      </c>
      <c r="E63" s="70">
        <f>E11+E16+E41+E50</f>
        <v>5635449083.920002</v>
      </c>
      <c r="F63" s="16"/>
      <c r="G63" s="68">
        <f t="shared" ref="G63:L63" si="49">G11+G16+G41+G50</f>
        <v>-7909141.6500000004</v>
      </c>
      <c r="H63" s="69">
        <f t="shared" si="49"/>
        <v>0</v>
      </c>
      <c r="I63" s="70">
        <f t="shared" si="49"/>
        <v>0</v>
      </c>
      <c r="J63" s="68">
        <f>J11+J16+J41+J50</f>
        <v>20178915684.689987</v>
      </c>
      <c r="K63" s="69">
        <f t="shared" si="49"/>
        <v>8421007666.0200081</v>
      </c>
      <c r="L63" s="70">
        <f t="shared" si="49"/>
        <v>5635449083.920002</v>
      </c>
      <c r="M63" s="5"/>
      <c r="N63" s="67"/>
      <c r="O63" s="67"/>
      <c r="P63" s="67"/>
    </row>
    <row r="64" spans="1:16">
      <c r="C64" s="27"/>
      <c r="D64" s="27"/>
      <c r="E64" s="27"/>
      <c r="F64" s="9"/>
      <c r="G64" s="27"/>
      <c r="H64" s="27"/>
      <c r="I64" s="27"/>
      <c r="J64" s="27"/>
      <c r="K64" s="27"/>
      <c r="L64" s="27"/>
      <c r="P64" s="67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</sheetData>
  <mergeCells count="8">
    <mergeCell ref="K3:L3"/>
    <mergeCell ref="G8:I8"/>
    <mergeCell ref="J8:L8"/>
    <mergeCell ref="A6:L6"/>
    <mergeCell ref="C8:E8"/>
    <mergeCell ref="B8:B9"/>
    <mergeCell ref="A8:A9"/>
    <mergeCell ref="K5:L5"/>
  </mergeCells>
  <phoneticPr fontId="1" type="noConversion"/>
  <pageMargins left="0.55118110236220474" right="0.47244094488188981" top="0.94488188976377963" bottom="0.62992125984251968" header="0.62992125984251968" footer="0.39370078740157483"/>
  <pageSetup paperSize="9" scale="50" fitToHeight="3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2024-12-02T11:25:38Z</cp:lastPrinted>
  <dcterms:created xsi:type="dcterms:W3CDTF">1996-10-08T23:32:33Z</dcterms:created>
  <dcterms:modified xsi:type="dcterms:W3CDTF">2024-12-02T11:26:41Z</dcterms:modified>
</cp:coreProperties>
</file>