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0" windowHeight="13170"/>
  </bookViews>
  <sheets>
    <sheet name="воздушный транспорт" sheetId="1" r:id="rId1"/>
  </sheets>
  <externalReferences>
    <externalReference r:id="rId2"/>
  </externalReferences>
  <definedNames>
    <definedName name="_xlnm.Print_Area" localSheetId="0">'воздушный транспорт'!$A$1:$AL$17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15" i="1"/>
  <c r="AI11" l="1"/>
  <c r="AI17" s="1"/>
  <c r="AB11"/>
  <c r="AG16" l="1"/>
  <c r="AG17" s="1"/>
  <c r="AA17" l="1"/>
  <c r="X17" l="1"/>
  <c r="W17"/>
  <c r="V17"/>
  <c r="M17"/>
  <c r="K17"/>
  <c r="I17"/>
  <c r="G17"/>
  <c r="F17"/>
  <c r="E17"/>
  <c r="D17"/>
  <c r="C17"/>
  <c r="B17"/>
  <c r="S16"/>
  <c r="R16"/>
  <c r="Q16"/>
  <c r="P16"/>
  <c r="AC14"/>
  <c r="AD14" s="1"/>
  <c r="AB14"/>
  <c r="T14"/>
  <c r="S14"/>
  <c r="AC13"/>
  <c r="AD13" s="1"/>
  <c r="AB13"/>
  <c r="AH11" s="1"/>
  <c r="T13"/>
  <c r="U13" s="1"/>
  <c r="S13"/>
  <c r="P13"/>
  <c r="N13"/>
  <c r="H13"/>
  <c r="AC12"/>
  <c r="AD12" s="1"/>
  <c r="AB12"/>
  <c r="T12"/>
  <c r="U12" s="1"/>
  <c r="P12"/>
  <c r="L12"/>
  <c r="J12"/>
  <c r="H12"/>
  <c r="AC11"/>
  <c r="Z11"/>
  <c r="T11"/>
  <c r="O11"/>
  <c r="O17" s="1"/>
  <c r="N11"/>
  <c r="L11"/>
  <c r="J11"/>
  <c r="H11"/>
  <c r="J17" l="1"/>
  <c r="N17"/>
  <c r="P11"/>
  <c r="P17"/>
  <c r="H17"/>
  <c r="AE13"/>
  <c r="L17"/>
  <c r="U11"/>
  <c r="AE11"/>
  <c r="AE12"/>
  <c r="AE14"/>
  <c r="R17"/>
  <c r="AC16"/>
  <c r="AD11"/>
  <c r="AK11"/>
  <c r="Q17"/>
  <c r="T16"/>
  <c r="U16" s="1"/>
  <c r="AB16"/>
  <c r="AH16" s="1"/>
  <c r="AC17" l="1"/>
  <c r="AJ17" s="1"/>
  <c r="AJ16"/>
  <c r="AK16"/>
  <c r="AK17" s="1"/>
  <c r="AL11"/>
  <c r="AH17"/>
  <c r="AE16"/>
  <c r="AF16" s="1"/>
  <c r="S17"/>
  <c r="AJ11"/>
  <c r="T17"/>
  <c r="AB17"/>
  <c r="AD16"/>
  <c r="AF11"/>
  <c r="AD17" l="1"/>
  <c r="AE17"/>
  <c r="AF17" s="1"/>
  <c r="U17"/>
  <c r="AL16"/>
  <c r="AL17" l="1"/>
</calcChain>
</file>

<file path=xl/sharedStrings.xml><?xml version="1.0" encoding="utf-8"?>
<sst xmlns="http://schemas.openxmlformats.org/spreadsheetml/2006/main" count="71" uniqueCount="50">
  <si>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</si>
  <si>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</si>
  <si>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</si>
  <si>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</si>
  <si>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</si>
  <si>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</si>
  <si>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</si>
  <si>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</si>
  <si>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</si>
  <si>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</si>
  <si>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</si>
  <si>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2019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</si>
  <si>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</si>
  <si>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</si>
  <si>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</si>
  <si>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</si>
  <si>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</si>
  <si>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</si>
  <si>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</si>
  <si>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</si>
  <si>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</si>
  <si>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</si>
  <si>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</si>
  <si>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</si>
  <si>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</si>
  <si>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</si>
  <si>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</si>
  <si>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</si>
  <si>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</si>
  <si>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</si>
  <si>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Рост тарифов к 2016 г., %</t>
  </si>
  <si>
    <t>Рост к 2018 г., %</t>
  </si>
  <si>
    <t>Авиаперевозки:</t>
  </si>
  <si>
    <t>АО "2-ой Архангельский ОАО" на территории Архангельской области</t>
  </si>
  <si>
    <t xml:space="preserve">ОАО "2-ой Архангельский ОАО" межсубъектные перевозки </t>
  </si>
  <si>
    <t xml:space="preserve"> - </t>
  </si>
  <si>
    <t>АО "2-ой Архангельский ОАО" (Архангельск - Лешуконское)</t>
  </si>
  <si>
    <t>АО "2-ой Архангельский ОАО" (Архангельск - Мезень)</t>
  </si>
  <si>
    <t>ОАО "Комиавиатранс" (Архангельск - Котлас)</t>
  </si>
  <si>
    <t xml:space="preserve">ИТОГО авиаперевозки </t>
  </si>
  <si>
    <t>Фактически выплаченная субсидия за 2017 год</t>
  </si>
  <si>
    <t>Рост к 2017 г., %</t>
  </si>
  <si>
    <t>2018 год - прогнозная оценка АТиЦ</t>
  </si>
  <si>
    <t>2018 год</t>
  </si>
  <si>
    <t>Областной закон от 23.12.2016                   № 503-31-ОЗ</t>
  </si>
  <si>
    <t>Областной закон от 15.12.2017                   № 581-40-ОЗ</t>
  </si>
  <si>
    <t>АО "2-ой Архангельский ОАО" (Васьково - Соловки - Васьково)</t>
  </si>
  <si>
    <t xml:space="preserve">Расчет прогнозируемого размера субсидий организациям воздушного транспорта на возмещение недополученных доходов, возникающих в результате  государственного регулирования тарифов на перевозки пассажиров и багажа, на 2019 год и плановый период 2020 - 2021 годов                                                                                                                                                                              </t>
  </si>
  <si>
    <t xml:space="preserve">  к пояснительной записке</t>
  </si>
  <si>
    <t xml:space="preserve">  Приложение № 25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</si>
</sst>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51">
    <xf numFmtId="0" fontId="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0" borderId="0"/>
    <xf numFmtId="0" fontId="24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</cellStyleXfs>
  <cellXfs count="57">
    <xf numFmtId="0" fontId="0" fillId="0" borderId="0" xfId="0"/>
    <xf numFmtId="164" fontId="6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4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2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/>
    <xf numFmtId="166" fontId="4" fillId="0" borderId="1" xfId="0" applyNumberFormat="1" applyFont="1" applyFill="1" applyBorder="1" applyAlignment="1"/>
    <xf numFmtId="166" fontId="6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10" fontId="3" fillId="0" borderId="1" xfId="0" applyNumberFormat="1" applyFont="1" applyFill="1" applyBorder="1" applyAlignment="1"/>
    <xf numFmtId="166" fontId="3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0" fontId="8" fillId="0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</cellXfs>
  <cellStyles count="951">
    <cellStyle name="20% — акцент1" xfId="2"/>
    <cellStyle name="20% - Акцент1 2" xfId="3"/>
    <cellStyle name="20% — акцент1 2" xfId="4"/>
    <cellStyle name="20% - Акцент1 2 10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2 9" xfId="13"/>
    <cellStyle name="20% - Акцент1 3" xfId="14"/>
    <cellStyle name="20% - Акцент1 3 10" xfId="15"/>
    <cellStyle name="20% - Акцент1 3 2" xfId="16"/>
    <cellStyle name="20% - Акцент1 3 3" xfId="17"/>
    <cellStyle name="20% - Акцент1 3 4" xfId="18"/>
    <cellStyle name="20% - Акцент1 3 5" xfId="19"/>
    <cellStyle name="20% - Акцент1 3 6" xfId="20"/>
    <cellStyle name="20% - Акцент1 3 7" xfId="21"/>
    <cellStyle name="20% - Акцент1 3 8" xfId="22"/>
    <cellStyle name="20% - Акцент1 3 9" xfId="23"/>
    <cellStyle name="20% — акцент2" xfId="24"/>
    <cellStyle name="20% - Акцент2 2" xfId="25"/>
    <cellStyle name="20% — акцент2 2" xfId="26"/>
    <cellStyle name="20% - Акцент2 2 10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 6" xfId="32"/>
    <cellStyle name="20% - Акцент2 2 7" xfId="33"/>
    <cellStyle name="20% - Акцент2 2 8" xfId="34"/>
    <cellStyle name="20% - Акцент2 2 9" xfId="35"/>
    <cellStyle name="20% - Акцент2 3" xfId="36"/>
    <cellStyle name="20% - Акцент2 3 10" xfId="37"/>
    <cellStyle name="20% - Акцент2 3 2" xfId="38"/>
    <cellStyle name="20% - Акцент2 3 3" xfId="39"/>
    <cellStyle name="20% - Акцент2 3 4" xfId="40"/>
    <cellStyle name="20% - Акцент2 3 5" xfId="41"/>
    <cellStyle name="20% - Акцент2 3 6" xfId="42"/>
    <cellStyle name="20% - Акцент2 3 7" xfId="43"/>
    <cellStyle name="20% - Акцент2 3 8" xfId="44"/>
    <cellStyle name="20% - Акцент2 3 9" xfId="45"/>
    <cellStyle name="20% — акцент3" xfId="46"/>
    <cellStyle name="20% - Акцент3 2" xfId="47"/>
    <cellStyle name="20% — акцент3 2" xfId="48"/>
    <cellStyle name="20% - Акцент3 2 10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10" xfId="59"/>
    <cellStyle name="20% - Акцент3 3 2" xfId="60"/>
    <cellStyle name="20% - Акцент3 3 3" xfId="61"/>
    <cellStyle name="20% - Акцент3 3 4" xfId="62"/>
    <cellStyle name="20% - Акцент3 3 5" xfId="63"/>
    <cellStyle name="20% - Акцент3 3 6" xfId="64"/>
    <cellStyle name="20% - Акцент3 3 7" xfId="65"/>
    <cellStyle name="20% - Акцент3 3 8" xfId="66"/>
    <cellStyle name="20% - Акцент3 3 9" xfId="67"/>
    <cellStyle name="20% — акцент4" xfId="68"/>
    <cellStyle name="20% - Акцент4 2" xfId="69"/>
    <cellStyle name="20% — акцент4 2" xfId="70"/>
    <cellStyle name="20% - Акцент4 2 10" xfId="71"/>
    <cellStyle name="20% - Акцент4 2 2" xfId="72"/>
    <cellStyle name="20% - Акцент4 2 3" xfId="73"/>
    <cellStyle name="20% - Акцент4 2 4" xfId="74"/>
    <cellStyle name="20% - Акцент4 2 5" xfId="75"/>
    <cellStyle name="20% - Акцент4 2 6" xfId="76"/>
    <cellStyle name="20% - Акцент4 2 7" xfId="77"/>
    <cellStyle name="20% - Акцент4 2 8" xfId="78"/>
    <cellStyle name="20% - Акцент4 2 9" xfId="79"/>
    <cellStyle name="20% - Акцент4 3" xfId="80"/>
    <cellStyle name="20% - Акцент4 3 10" xfId="81"/>
    <cellStyle name="20% - Акцент4 3 2" xfId="82"/>
    <cellStyle name="20% - Акцент4 3 3" xfId="83"/>
    <cellStyle name="20% - Акцент4 3 4" xfId="84"/>
    <cellStyle name="20% - Акцент4 3 5" xfId="85"/>
    <cellStyle name="20% - Акцент4 3 6" xfId="86"/>
    <cellStyle name="20% - Акцент4 3 7" xfId="87"/>
    <cellStyle name="20% - Акцент4 3 8" xfId="88"/>
    <cellStyle name="20% - Акцент4 3 9" xfId="89"/>
    <cellStyle name="20% — акцент5" xfId="90"/>
    <cellStyle name="20% - Акцент5 2" xfId="91"/>
    <cellStyle name="20% — акцент5 2" xfId="92"/>
    <cellStyle name="20% - Акцент5 2 10" xfId="93"/>
    <cellStyle name="20% - Акцент5 2 2" xfId="94"/>
    <cellStyle name="20% - Акцент5 2 3" xfId="95"/>
    <cellStyle name="20% - Акцент5 2 4" xfId="96"/>
    <cellStyle name="20% - Акцент5 2 5" xfId="97"/>
    <cellStyle name="20% - Акцент5 2 6" xfId="98"/>
    <cellStyle name="20% - Акцент5 2 7" xfId="99"/>
    <cellStyle name="20% - Акцент5 2 8" xfId="100"/>
    <cellStyle name="20% - Акцент5 2 9" xfId="101"/>
    <cellStyle name="20% - Акцент5 3" xfId="102"/>
    <cellStyle name="20% - Акцент5 3 10" xfId="103"/>
    <cellStyle name="20% - Акцент5 3 2" xfId="104"/>
    <cellStyle name="20% - Акцент5 3 3" xfId="105"/>
    <cellStyle name="20% - Акцент5 3 4" xfId="106"/>
    <cellStyle name="20% - Акцент5 3 5" xfId="107"/>
    <cellStyle name="20% - Акцент5 3 6" xfId="108"/>
    <cellStyle name="20% - Акцент5 3 7" xfId="109"/>
    <cellStyle name="20% - Акцент5 3 8" xfId="110"/>
    <cellStyle name="20% - Акцент5 3 9" xfId="111"/>
    <cellStyle name="20% — акцент6" xfId="112"/>
    <cellStyle name="20% - Акцент6 2" xfId="113"/>
    <cellStyle name="20% — акцент6 2" xfId="114"/>
    <cellStyle name="20% - Акцент6 2 10" xfId="115"/>
    <cellStyle name="20% - Акцент6 2 2" xfId="116"/>
    <cellStyle name="20% - Акцент6 2 3" xfId="117"/>
    <cellStyle name="20% - Акцент6 2 4" xfId="118"/>
    <cellStyle name="20% - Акцент6 2 5" xfId="119"/>
    <cellStyle name="20% - Акцент6 2 6" xfId="120"/>
    <cellStyle name="20% - Акцент6 2 7" xfId="121"/>
    <cellStyle name="20% - Акцент6 2 8" xfId="122"/>
    <cellStyle name="20% - Акцент6 2 9" xfId="123"/>
    <cellStyle name="20% - Акцент6 3" xfId="124"/>
    <cellStyle name="20% - Акцент6 3 10" xfId="125"/>
    <cellStyle name="20% - Акцент6 3 2" xfId="126"/>
    <cellStyle name="20% - Акцент6 3 3" xfId="127"/>
    <cellStyle name="20% - Акцент6 3 4" xfId="128"/>
    <cellStyle name="20% - Акцент6 3 5" xfId="129"/>
    <cellStyle name="20% - Акцент6 3 6" xfId="130"/>
    <cellStyle name="20% - Акцент6 3 7" xfId="131"/>
    <cellStyle name="20% - Акцент6 3 8" xfId="132"/>
    <cellStyle name="20% - Акцент6 3 9" xfId="133"/>
    <cellStyle name="40% — акцент1" xfId="134"/>
    <cellStyle name="40% - Акцент1 2" xfId="135"/>
    <cellStyle name="40% — акцент1 2" xfId="136"/>
    <cellStyle name="40% - Акцент1 2 10" xfId="137"/>
    <cellStyle name="40% - Акцент1 2 2" xfId="138"/>
    <cellStyle name="40% - Акцент1 2 3" xfId="139"/>
    <cellStyle name="40% - Акцент1 2 4" xfId="140"/>
    <cellStyle name="40% - Акцент1 2 5" xfId="141"/>
    <cellStyle name="40% - Акцент1 2 6" xfId="142"/>
    <cellStyle name="40% - Акцент1 2 7" xfId="143"/>
    <cellStyle name="40% - Акцент1 2 8" xfId="144"/>
    <cellStyle name="40% - Акцент1 2 9" xfId="145"/>
    <cellStyle name="40% - Акцент1 3" xfId="146"/>
    <cellStyle name="40% - Акцент1 3 10" xfId="147"/>
    <cellStyle name="40% - Акцент1 3 2" xfId="148"/>
    <cellStyle name="40% - Акцент1 3 3" xfId="149"/>
    <cellStyle name="40% - Акцент1 3 4" xfId="150"/>
    <cellStyle name="40% - Акцент1 3 5" xfId="151"/>
    <cellStyle name="40% - Акцент1 3 6" xfId="152"/>
    <cellStyle name="40% - Акцент1 3 7" xfId="153"/>
    <cellStyle name="40% - Акцент1 3 8" xfId="154"/>
    <cellStyle name="40% - Акцент1 3 9" xfId="155"/>
    <cellStyle name="40% — акцент2" xfId="156"/>
    <cellStyle name="40% - Акцент2 2" xfId="157"/>
    <cellStyle name="40% — акцент2 2" xfId="158"/>
    <cellStyle name="40% - Акцент2 2 10" xfId="159"/>
    <cellStyle name="40% - Акцент2 2 2" xfId="160"/>
    <cellStyle name="40% - Акцент2 2 3" xfId="161"/>
    <cellStyle name="40% - Акцент2 2 4" xfId="162"/>
    <cellStyle name="40% - Акцент2 2 5" xfId="163"/>
    <cellStyle name="40% - Акцент2 2 6" xfId="164"/>
    <cellStyle name="40% - Акцент2 2 7" xfId="165"/>
    <cellStyle name="40% - Акцент2 2 8" xfId="166"/>
    <cellStyle name="40% - Акцент2 2 9" xfId="167"/>
    <cellStyle name="40% - Акцент2 3" xfId="168"/>
    <cellStyle name="40% - Акцент2 3 10" xfId="169"/>
    <cellStyle name="40% - Акцент2 3 2" xfId="170"/>
    <cellStyle name="40% - Акцент2 3 3" xfId="171"/>
    <cellStyle name="40% - Акцент2 3 4" xfId="172"/>
    <cellStyle name="40% - Акцент2 3 5" xfId="173"/>
    <cellStyle name="40% - Акцент2 3 6" xfId="174"/>
    <cellStyle name="40% - Акцент2 3 7" xfId="175"/>
    <cellStyle name="40% - Акцент2 3 8" xfId="176"/>
    <cellStyle name="40% - Акцент2 3 9" xfId="177"/>
    <cellStyle name="40% — акцент3" xfId="178"/>
    <cellStyle name="40% - Акцент3 2" xfId="179"/>
    <cellStyle name="40% — акцент3 2" xfId="180"/>
    <cellStyle name="40% - Акцент3 2 10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3 10" xfId="191"/>
    <cellStyle name="40% - Акцент3 3 2" xfId="192"/>
    <cellStyle name="40% - Акцент3 3 3" xfId="193"/>
    <cellStyle name="40% - Акцент3 3 4" xfId="194"/>
    <cellStyle name="40% - Акцент3 3 5" xfId="195"/>
    <cellStyle name="40% - Акцент3 3 6" xfId="196"/>
    <cellStyle name="40% - Акцент3 3 7" xfId="197"/>
    <cellStyle name="40% - Акцент3 3 8" xfId="198"/>
    <cellStyle name="40% - Акцент3 3 9" xfId="199"/>
    <cellStyle name="40% — акцент4" xfId="200"/>
    <cellStyle name="40% - Акцент4 2" xfId="201"/>
    <cellStyle name="40% — акцент4 2" xfId="202"/>
    <cellStyle name="40% - Акцент4 2 10" xfId="203"/>
    <cellStyle name="40% - Акцент4 2 2" xfId="204"/>
    <cellStyle name="40% - Акцент4 2 3" xfId="205"/>
    <cellStyle name="40% - Акцент4 2 4" xfId="206"/>
    <cellStyle name="40% - Акцент4 2 5" xfId="207"/>
    <cellStyle name="40% - Акцент4 2 6" xfId="208"/>
    <cellStyle name="40% - Акцент4 2 7" xfId="209"/>
    <cellStyle name="40% - Акцент4 2 8" xfId="210"/>
    <cellStyle name="40% - Акцент4 2 9" xfId="211"/>
    <cellStyle name="40% - Акцент4 3" xfId="212"/>
    <cellStyle name="40% - Акцент4 3 10" xfId="213"/>
    <cellStyle name="40% - Акцент4 3 2" xfId="214"/>
    <cellStyle name="40% - Акцент4 3 3" xfId="215"/>
    <cellStyle name="40% - Акцент4 3 4" xfId="216"/>
    <cellStyle name="40% - Акцент4 3 5" xfId="217"/>
    <cellStyle name="40% - Акцент4 3 6" xfId="218"/>
    <cellStyle name="40% - Акцент4 3 7" xfId="219"/>
    <cellStyle name="40% - Акцент4 3 8" xfId="220"/>
    <cellStyle name="40% - Акцент4 3 9" xfId="221"/>
    <cellStyle name="40% — акцент5" xfId="222"/>
    <cellStyle name="40% - Акцент5 2" xfId="223"/>
    <cellStyle name="40% — акцент5 2" xfId="224"/>
    <cellStyle name="40% - Акцент5 2 10" xfId="225"/>
    <cellStyle name="40% - Акцент5 2 2" xfId="226"/>
    <cellStyle name="40% - Акцент5 2 3" xfId="227"/>
    <cellStyle name="40% - Акцент5 2 4" xfId="228"/>
    <cellStyle name="40% - Акцент5 2 5" xfId="229"/>
    <cellStyle name="40% - Акцент5 2 6" xfId="230"/>
    <cellStyle name="40% - Акцент5 2 7" xfId="231"/>
    <cellStyle name="40% - Акцент5 2 8" xfId="232"/>
    <cellStyle name="40% - Акцент5 2 9" xfId="233"/>
    <cellStyle name="40% - Акцент5 3" xfId="234"/>
    <cellStyle name="40% - Акцент5 3 10" xfId="235"/>
    <cellStyle name="40% - Акцент5 3 2" xfId="236"/>
    <cellStyle name="40% - Акцент5 3 3" xfId="237"/>
    <cellStyle name="40% - Акцент5 3 4" xfId="238"/>
    <cellStyle name="40% - Акцент5 3 5" xfId="239"/>
    <cellStyle name="40% - Акцент5 3 6" xfId="240"/>
    <cellStyle name="40% - Акцент5 3 7" xfId="241"/>
    <cellStyle name="40% - Акцент5 3 8" xfId="242"/>
    <cellStyle name="40% - Акцент5 3 9" xfId="243"/>
    <cellStyle name="40% — акцент6" xfId="244"/>
    <cellStyle name="40% - Акцент6 2" xfId="245"/>
    <cellStyle name="40% — акцент6 2" xfId="246"/>
    <cellStyle name="40% - Акцент6 2 10" xfId="247"/>
    <cellStyle name="40% - Акцент6 2 2" xfId="248"/>
    <cellStyle name="40% - Акцент6 2 3" xfId="249"/>
    <cellStyle name="40% - Акцент6 2 4" xfId="250"/>
    <cellStyle name="40% - Акцент6 2 5" xfId="251"/>
    <cellStyle name="40% - Акцент6 2 6" xfId="252"/>
    <cellStyle name="40% - Акцент6 2 7" xfId="253"/>
    <cellStyle name="40% - Акцент6 2 8" xfId="254"/>
    <cellStyle name="40% - Акцент6 2 9" xfId="255"/>
    <cellStyle name="40% - Акцент6 3" xfId="256"/>
    <cellStyle name="40% - Акцент6 3 10" xfId="257"/>
    <cellStyle name="40% - Акцент6 3 2" xfId="258"/>
    <cellStyle name="40% - Акцент6 3 3" xfId="259"/>
    <cellStyle name="40% - Акцент6 3 4" xfId="260"/>
    <cellStyle name="40% - Акцент6 3 5" xfId="261"/>
    <cellStyle name="40% - Акцент6 3 6" xfId="262"/>
    <cellStyle name="40% - Акцент6 3 7" xfId="263"/>
    <cellStyle name="40% - Акцент6 3 8" xfId="264"/>
    <cellStyle name="40% - Акцент6 3 9" xfId="265"/>
    <cellStyle name="60% — акцент1" xfId="266"/>
    <cellStyle name="60% - Акцент1 2" xfId="267"/>
    <cellStyle name="60% — акцент1 2" xfId="268"/>
    <cellStyle name="60% - Акцент1 2 10" xfId="269"/>
    <cellStyle name="60% - Акцент1 2 2" xfId="270"/>
    <cellStyle name="60% - Акцент1 2 3" xfId="271"/>
    <cellStyle name="60% - Акцент1 2 4" xfId="272"/>
    <cellStyle name="60% - Акцент1 2 5" xfId="273"/>
    <cellStyle name="60% - Акцент1 2 6" xfId="274"/>
    <cellStyle name="60% - Акцент1 2 7" xfId="275"/>
    <cellStyle name="60% - Акцент1 2 8" xfId="276"/>
    <cellStyle name="60% - Акцент1 2 9" xfId="277"/>
    <cellStyle name="60% - Акцент1 3" xfId="278"/>
    <cellStyle name="60% - Акцент1 3 10" xfId="279"/>
    <cellStyle name="60% - Акцент1 3 2" xfId="280"/>
    <cellStyle name="60% - Акцент1 3 3" xfId="281"/>
    <cellStyle name="60% - Акцент1 3 4" xfId="282"/>
    <cellStyle name="60% - Акцент1 3 5" xfId="283"/>
    <cellStyle name="60% - Акцент1 3 6" xfId="284"/>
    <cellStyle name="60% - Акцент1 3 7" xfId="285"/>
    <cellStyle name="60% - Акцент1 3 8" xfId="286"/>
    <cellStyle name="60% - Акцент1 3 9" xfId="287"/>
    <cellStyle name="60% — акцент2" xfId="288"/>
    <cellStyle name="60% - Акцент2 2" xfId="289"/>
    <cellStyle name="60% — акцент2 2" xfId="290"/>
    <cellStyle name="60% - Акцент2 2 10" xfId="291"/>
    <cellStyle name="60% - Акцент2 2 2" xfId="292"/>
    <cellStyle name="60% - Акцент2 2 3" xfId="293"/>
    <cellStyle name="60% - Акцент2 2 4" xfId="294"/>
    <cellStyle name="60% - Акцент2 2 5" xfId="295"/>
    <cellStyle name="60% - Акцент2 2 6" xfId="296"/>
    <cellStyle name="60% - Акцент2 2 7" xfId="297"/>
    <cellStyle name="60% - Акцент2 2 8" xfId="298"/>
    <cellStyle name="60% - Акцент2 2 9" xfId="299"/>
    <cellStyle name="60% - Акцент2 3" xfId="300"/>
    <cellStyle name="60% - Акцент2 3 10" xfId="301"/>
    <cellStyle name="60% - Акцент2 3 2" xfId="302"/>
    <cellStyle name="60% - Акцент2 3 3" xfId="303"/>
    <cellStyle name="60% - Акцент2 3 4" xfId="304"/>
    <cellStyle name="60% - Акцент2 3 5" xfId="305"/>
    <cellStyle name="60% - Акцент2 3 6" xfId="306"/>
    <cellStyle name="60% - Акцент2 3 7" xfId="307"/>
    <cellStyle name="60% - Акцент2 3 8" xfId="308"/>
    <cellStyle name="60% - Акцент2 3 9" xfId="309"/>
    <cellStyle name="60% — акцент3" xfId="310"/>
    <cellStyle name="60% - Акцент3 2" xfId="311"/>
    <cellStyle name="60% — акцент3 2" xfId="312"/>
    <cellStyle name="60% - Акцент3 2 10" xfId="313"/>
    <cellStyle name="60% - Акцент3 2 2" xfId="314"/>
    <cellStyle name="60% - Акцент3 2 3" xfId="315"/>
    <cellStyle name="60% - Акцент3 2 4" xfId="316"/>
    <cellStyle name="60% - Акцент3 2 5" xfId="317"/>
    <cellStyle name="60% - Акцент3 2 6" xfId="318"/>
    <cellStyle name="60% - Акцент3 2 7" xfId="319"/>
    <cellStyle name="60% - Акцент3 2 8" xfId="320"/>
    <cellStyle name="60% - Акцент3 2 9" xfId="321"/>
    <cellStyle name="60% - Акцент3 3" xfId="322"/>
    <cellStyle name="60% - Акцент3 3 10" xfId="323"/>
    <cellStyle name="60% - Акцент3 3 2" xfId="324"/>
    <cellStyle name="60% - Акцент3 3 3" xfId="325"/>
    <cellStyle name="60% - Акцент3 3 4" xfId="326"/>
    <cellStyle name="60% - Акцент3 3 5" xfId="327"/>
    <cellStyle name="60% - Акцент3 3 6" xfId="328"/>
    <cellStyle name="60% - Акцент3 3 7" xfId="329"/>
    <cellStyle name="60% - Акцент3 3 8" xfId="330"/>
    <cellStyle name="60% - Акцент3 3 9" xfId="331"/>
    <cellStyle name="60% — акцент4" xfId="332"/>
    <cellStyle name="60% - Акцент4 2" xfId="333"/>
    <cellStyle name="60% — акцент4 2" xfId="334"/>
    <cellStyle name="60% - Акцент4 2 10" xfId="335"/>
    <cellStyle name="60% - Акцент4 2 2" xfId="336"/>
    <cellStyle name="60% - Акцент4 2 3" xfId="337"/>
    <cellStyle name="60% - Акцент4 2 4" xfId="338"/>
    <cellStyle name="60% - Акцент4 2 5" xfId="339"/>
    <cellStyle name="60% - Акцент4 2 6" xfId="340"/>
    <cellStyle name="60% - Акцент4 2 7" xfId="341"/>
    <cellStyle name="60% - Акцент4 2 8" xfId="342"/>
    <cellStyle name="60% - Акцент4 2 9" xfId="343"/>
    <cellStyle name="60% - Акцент4 3" xfId="344"/>
    <cellStyle name="60% - Акцент4 3 10" xfId="345"/>
    <cellStyle name="60% - Акцент4 3 2" xfId="346"/>
    <cellStyle name="60% - Акцент4 3 3" xfId="347"/>
    <cellStyle name="60% - Акцент4 3 4" xfId="348"/>
    <cellStyle name="60% - Акцент4 3 5" xfId="349"/>
    <cellStyle name="60% - Акцент4 3 6" xfId="350"/>
    <cellStyle name="60% - Акцент4 3 7" xfId="351"/>
    <cellStyle name="60% - Акцент4 3 8" xfId="352"/>
    <cellStyle name="60% - Акцент4 3 9" xfId="353"/>
    <cellStyle name="60% — акцент5" xfId="354"/>
    <cellStyle name="60% - Акцент5 2" xfId="355"/>
    <cellStyle name="60% — акцент5 2" xfId="356"/>
    <cellStyle name="60% - Акцент5 2 10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2 9" xfId="365"/>
    <cellStyle name="60% - Акцент5 3" xfId="366"/>
    <cellStyle name="60% - Акцент5 3 10" xfId="367"/>
    <cellStyle name="60% - Акцент5 3 2" xfId="368"/>
    <cellStyle name="60% - Акцент5 3 3" xfId="369"/>
    <cellStyle name="60% - Акцент5 3 4" xfId="370"/>
    <cellStyle name="60% - Акцент5 3 5" xfId="371"/>
    <cellStyle name="60% - Акцент5 3 6" xfId="372"/>
    <cellStyle name="60% - Акцент5 3 7" xfId="373"/>
    <cellStyle name="60% - Акцент5 3 8" xfId="374"/>
    <cellStyle name="60% - Акцент5 3 9" xfId="375"/>
    <cellStyle name="60% — акцент6" xfId="376"/>
    <cellStyle name="60% - Акцент6 2" xfId="377"/>
    <cellStyle name="60% — акцент6 2" xfId="378"/>
    <cellStyle name="60% - Акцент6 2 10" xfId="379"/>
    <cellStyle name="60% - Акцент6 2 2" xfId="380"/>
    <cellStyle name="60% - Акцент6 2 3" xfId="381"/>
    <cellStyle name="60% - Акцент6 2 4" xfId="382"/>
    <cellStyle name="60% - Акцент6 2 5" xfId="383"/>
    <cellStyle name="60% - Акцент6 2 6" xfId="384"/>
    <cellStyle name="60% - Акцент6 2 7" xfId="385"/>
    <cellStyle name="60% - Акцент6 2 8" xfId="386"/>
    <cellStyle name="60% - Акцент6 2 9" xfId="387"/>
    <cellStyle name="60% - Акцент6 3" xfId="388"/>
    <cellStyle name="60% - Акцент6 3 10" xfId="389"/>
    <cellStyle name="60% - Акцент6 3 2" xfId="390"/>
    <cellStyle name="60% - Акцент6 3 3" xfId="391"/>
    <cellStyle name="60% - Акцент6 3 4" xfId="392"/>
    <cellStyle name="60% - Акцент6 3 5" xfId="393"/>
    <cellStyle name="60% - Акцент6 3 6" xfId="394"/>
    <cellStyle name="60% - Акцент6 3 7" xfId="395"/>
    <cellStyle name="60% - Акцент6 3 8" xfId="396"/>
    <cellStyle name="60% - Акцент6 3 9" xfId="397"/>
    <cellStyle name="Акцент1 2" xfId="398"/>
    <cellStyle name="Акцент1 2 10" xfId="399"/>
    <cellStyle name="Акцент1 2 2" xfId="400"/>
    <cellStyle name="Акцент1 2 3" xfId="401"/>
    <cellStyle name="Акцент1 2 4" xfId="402"/>
    <cellStyle name="Акцент1 2 5" xfId="403"/>
    <cellStyle name="Акцент1 2 6" xfId="404"/>
    <cellStyle name="Акцент1 2 7" xfId="405"/>
    <cellStyle name="Акцент1 2 8" xfId="406"/>
    <cellStyle name="Акцент1 2 9" xfId="407"/>
    <cellStyle name="Акцент1 3" xfId="408"/>
    <cellStyle name="Акцент1 3 10" xfId="409"/>
    <cellStyle name="Акцент1 3 2" xfId="410"/>
    <cellStyle name="Акцент1 3 3" xfId="411"/>
    <cellStyle name="Акцент1 3 4" xfId="412"/>
    <cellStyle name="Акцент1 3 5" xfId="413"/>
    <cellStyle name="Акцент1 3 6" xfId="414"/>
    <cellStyle name="Акцент1 3 7" xfId="415"/>
    <cellStyle name="Акцент1 3 8" xfId="416"/>
    <cellStyle name="Акцент1 3 9" xfId="417"/>
    <cellStyle name="Акцент2 2" xfId="418"/>
    <cellStyle name="Акцент2 2 10" xfId="419"/>
    <cellStyle name="Акцент2 2 2" xfId="420"/>
    <cellStyle name="Акцент2 2 3" xfId="421"/>
    <cellStyle name="Акцент2 2 4" xfId="422"/>
    <cellStyle name="Акцент2 2 5" xfId="423"/>
    <cellStyle name="Акцент2 2 6" xfId="424"/>
    <cellStyle name="Акцент2 2 7" xfId="425"/>
    <cellStyle name="Акцент2 2 8" xfId="426"/>
    <cellStyle name="Акцент2 2 9" xfId="427"/>
    <cellStyle name="Акцент2 3" xfId="428"/>
    <cellStyle name="Акцент2 3 10" xfId="429"/>
    <cellStyle name="Акцент2 3 2" xfId="430"/>
    <cellStyle name="Акцент2 3 3" xfId="431"/>
    <cellStyle name="Акцент2 3 4" xfId="432"/>
    <cellStyle name="Акцент2 3 5" xfId="433"/>
    <cellStyle name="Акцент2 3 6" xfId="434"/>
    <cellStyle name="Акцент2 3 7" xfId="435"/>
    <cellStyle name="Акцент2 3 8" xfId="436"/>
    <cellStyle name="Акцент2 3 9" xfId="437"/>
    <cellStyle name="Акцент3 2" xfId="438"/>
    <cellStyle name="Акцент3 2 10" xfId="439"/>
    <cellStyle name="Акцент3 2 2" xfId="440"/>
    <cellStyle name="Акцент3 2 3" xfId="441"/>
    <cellStyle name="Акцент3 2 4" xfId="442"/>
    <cellStyle name="Акцент3 2 5" xfId="443"/>
    <cellStyle name="Акцент3 2 6" xfId="444"/>
    <cellStyle name="Акцент3 2 7" xfId="445"/>
    <cellStyle name="Акцент3 2 8" xfId="446"/>
    <cellStyle name="Акцент3 2 9" xfId="447"/>
    <cellStyle name="Акцент3 3" xfId="448"/>
    <cellStyle name="Акцент3 3 10" xfId="449"/>
    <cellStyle name="Акцент3 3 2" xfId="450"/>
    <cellStyle name="Акцент3 3 3" xfId="451"/>
    <cellStyle name="Акцент3 3 4" xfId="452"/>
    <cellStyle name="Акцент3 3 5" xfId="453"/>
    <cellStyle name="Акцент3 3 6" xfId="454"/>
    <cellStyle name="Акцент3 3 7" xfId="455"/>
    <cellStyle name="Акцент3 3 8" xfId="456"/>
    <cellStyle name="Акцент3 3 9" xfId="457"/>
    <cellStyle name="Акцент4 2" xfId="458"/>
    <cellStyle name="Акцент4 2 10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10" xfId="469"/>
    <cellStyle name="Акцент4 3 2" xfId="470"/>
    <cellStyle name="Акцент4 3 3" xfId="471"/>
    <cellStyle name="Акцент4 3 4" xfId="472"/>
    <cellStyle name="Акцент4 3 5" xfId="473"/>
    <cellStyle name="Акцент4 3 6" xfId="474"/>
    <cellStyle name="Акцент4 3 7" xfId="475"/>
    <cellStyle name="Акцент4 3 8" xfId="476"/>
    <cellStyle name="Акцент4 3 9" xfId="477"/>
    <cellStyle name="Акцент5 2" xfId="478"/>
    <cellStyle name="Акцент5 2 10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2 9" xfId="487"/>
    <cellStyle name="Акцент5 3" xfId="488"/>
    <cellStyle name="Акцент5 3 10" xfId="489"/>
    <cellStyle name="Акцент5 3 2" xfId="490"/>
    <cellStyle name="Акцент5 3 3" xfId="491"/>
    <cellStyle name="Акцент5 3 4" xfId="492"/>
    <cellStyle name="Акцент5 3 5" xfId="493"/>
    <cellStyle name="Акцент5 3 6" xfId="494"/>
    <cellStyle name="Акцент5 3 7" xfId="495"/>
    <cellStyle name="Акцент5 3 8" xfId="496"/>
    <cellStyle name="Акцент5 3 9" xfId="497"/>
    <cellStyle name="Акцент6 2" xfId="498"/>
    <cellStyle name="Акцент6 2 10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2 9" xfId="507"/>
    <cellStyle name="Акцент6 3" xfId="508"/>
    <cellStyle name="Акцент6 3 10" xfId="509"/>
    <cellStyle name="Акцент6 3 2" xfId="510"/>
    <cellStyle name="Акцент6 3 3" xfId="511"/>
    <cellStyle name="Акцент6 3 4" xfId="512"/>
    <cellStyle name="Акцент6 3 5" xfId="513"/>
    <cellStyle name="Акцент6 3 6" xfId="514"/>
    <cellStyle name="Акцент6 3 7" xfId="515"/>
    <cellStyle name="Акцент6 3 8" xfId="516"/>
    <cellStyle name="Акцент6 3 9" xfId="517"/>
    <cellStyle name="Ввод  2" xfId="518"/>
    <cellStyle name="Ввод  2 10" xfId="519"/>
    <cellStyle name="Ввод  2 2" xfId="520"/>
    <cellStyle name="Ввод  2 3" xfId="521"/>
    <cellStyle name="Ввод  2 4" xfId="522"/>
    <cellStyle name="Ввод  2 5" xfId="523"/>
    <cellStyle name="Ввод  2 6" xfId="524"/>
    <cellStyle name="Ввод  2 7" xfId="525"/>
    <cellStyle name="Ввод  2 8" xfId="526"/>
    <cellStyle name="Ввод  2 9" xfId="527"/>
    <cellStyle name="Ввод  3" xfId="528"/>
    <cellStyle name="Ввод  3 10" xfId="529"/>
    <cellStyle name="Ввод  3 2" xfId="530"/>
    <cellStyle name="Ввод  3 3" xfId="531"/>
    <cellStyle name="Ввод  3 4" xfId="532"/>
    <cellStyle name="Ввод  3 5" xfId="533"/>
    <cellStyle name="Ввод  3 6" xfId="534"/>
    <cellStyle name="Ввод  3 7" xfId="535"/>
    <cellStyle name="Ввод  3 8" xfId="536"/>
    <cellStyle name="Ввод  3 9" xfId="537"/>
    <cellStyle name="Вывод 2" xfId="538"/>
    <cellStyle name="Вывод 2 10" xfId="539"/>
    <cellStyle name="Вывод 2 2" xfId="540"/>
    <cellStyle name="Вывод 2 3" xfId="541"/>
    <cellStyle name="Вывод 2 4" xfId="542"/>
    <cellStyle name="Вывод 2 5" xfId="543"/>
    <cellStyle name="Вывод 2 6" xfId="544"/>
    <cellStyle name="Вывод 2 7" xfId="545"/>
    <cellStyle name="Вывод 2 8" xfId="546"/>
    <cellStyle name="Вывод 2 9" xfId="547"/>
    <cellStyle name="Вывод 3" xfId="548"/>
    <cellStyle name="Вывод 3 10" xfId="549"/>
    <cellStyle name="Вывод 3 2" xfId="550"/>
    <cellStyle name="Вывод 3 3" xfId="551"/>
    <cellStyle name="Вывод 3 4" xfId="552"/>
    <cellStyle name="Вывод 3 5" xfId="553"/>
    <cellStyle name="Вывод 3 6" xfId="554"/>
    <cellStyle name="Вывод 3 7" xfId="555"/>
    <cellStyle name="Вывод 3 8" xfId="556"/>
    <cellStyle name="Вывод 3 9" xfId="557"/>
    <cellStyle name="Вычисление 2" xfId="558"/>
    <cellStyle name="Вычисление 2 10" xfId="559"/>
    <cellStyle name="Вычисление 2 2" xfId="560"/>
    <cellStyle name="Вычисление 2 3" xfId="561"/>
    <cellStyle name="Вычисление 2 4" xfId="562"/>
    <cellStyle name="Вычисление 2 5" xfId="563"/>
    <cellStyle name="Вычисление 2 6" xfId="564"/>
    <cellStyle name="Вычисление 2 7" xfId="565"/>
    <cellStyle name="Вычисление 2 8" xfId="566"/>
    <cellStyle name="Вычисление 2 9" xfId="567"/>
    <cellStyle name="Вычисление 3" xfId="568"/>
    <cellStyle name="Вычисление 3 10" xfId="569"/>
    <cellStyle name="Вычисление 3 2" xfId="570"/>
    <cellStyle name="Вычисление 3 3" xfId="571"/>
    <cellStyle name="Вычисление 3 4" xfId="572"/>
    <cellStyle name="Вычисление 3 5" xfId="573"/>
    <cellStyle name="Вычисление 3 6" xfId="574"/>
    <cellStyle name="Вычисление 3 7" xfId="575"/>
    <cellStyle name="Вычисление 3 8" xfId="576"/>
    <cellStyle name="Вычисление 3 9" xfId="577"/>
    <cellStyle name="Заголовок 1 2" xfId="578"/>
    <cellStyle name="Заголовок 1 2 10" xfId="579"/>
    <cellStyle name="Заголовок 1 2 2" xfId="580"/>
    <cellStyle name="Заголовок 1 2 3" xfId="581"/>
    <cellStyle name="Заголовок 1 2 4" xfId="582"/>
    <cellStyle name="Заголовок 1 2 5" xfId="583"/>
    <cellStyle name="Заголовок 1 2 6" xfId="584"/>
    <cellStyle name="Заголовок 1 2 7" xfId="585"/>
    <cellStyle name="Заголовок 1 2 8" xfId="586"/>
    <cellStyle name="Заголовок 1 2 9" xfId="587"/>
    <cellStyle name="Заголовок 1 3" xfId="588"/>
    <cellStyle name="Заголовок 1 3 10" xfId="589"/>
    <cellStyle name="Заголовок 1 3 2" xfId="590"/>
    <cellStyle name="Заголовок 1 3 3" xfId="591"/>
    <cellStyle name="Заголовок 1 3 4" xfId="592"/>
    <cellStyle name="Заголовок 1 3 5" xfId="593"/>
    <cellStyle name="Заголовок 1 3 6" xfId="594"/>
    <cellStyle name="Заголовок 1 3 7" xfId="595"/>
    <cellStyle name="Заголовок 1 3 8" xfId="596"/>
    <cellStyle name="Заголовок 1 3 9" xfId="597"/>
    <cellStyle name="Заголовок 2 2" xfId="598"/>
    <cellStyle name="Заголовок 2 2 10" xfId="599"/>
    <cellStyle name="Заголовок 2 2 2" xfId="600"/>
    <cellStyle name="Заголовок 2 2 3" xfId="601"/>
    <cellStyle name="Заголовок 2 2 4" xfId="602"/>
    <cellStyle name="Заголовок 2 2 5" xfId="603"/>
    <cellStyle name="Заголовок 2 2 6" xfId="604"/>
    <cellStyle name="Заголовок 2 2 7" xfId="605"/>
    <cellStyle name="Заголовок 2 2 8" xfId="606"/>
    <cellStyle name="Заголовок 2 2 9" xfId="607"/>
    <cellStyle name="Заголовок 2 3" xfId="608"/>
    <cellStyle name="Заголовок 2 3 10" xfId="609"/>
    <cellStyle name="Заголовок 2 3 2" xfId="610"/>
    <cellStyle name="Заголовок 2 3 3" xfId="611"/>
    <cellStyle name="Заголовок 2 3 4" xfId="612"/>
    <cellStyle name="Заголовок 2 3 5" xfId="613"/>
    <cellStyle name="Заголовок 2 3 6" xfId="614"/>
    <cellStyle name="Заголовок 2 3 7" xfId="615"/>
    <cellStyle name="Заголовок 2 3 8" xfId="616"/>
    <cellStyle name="Заголовок 2 3 9" xfId="617"/>
    <cellStyle name="Заголовок 3 2" xfId="618"/>
    <cellStyle name="Заголовок 3 2 10" xfId="619"/>
    <cellStyle name="Заголовок 3 2 2" xfId="620"/>
    <cellStyle name="Заголовок 3 2 3" xfId="621"/>
    <cellStyle name="Заголовок 3 2 4" xfId="622"/>
    <cellStyle name="Заголовок 3 2 5" xfId="623"/>
    <cellStyle name="Заголовок 3 2 6" xfId="624"/>
    <cellStyle name="Заголовок 3 2 7" xfId="625"/>
    <cellStyle name="Заголовок 3 2 8" xfId="626"/>
    <cellStyle name="Заголовок 3 2 9" xfId="627"/>
    <cellStyle name="Заголовок 3 3" xfId="628"/>
    <cellStyle name="Заголовок 3 3 10" xfId="629"/>
    <cellStyle name="Заголовок 3 3 2" xfId="630"/>
    <cellStyle name="Заголовок 3 3 3" xfId="631"/>
    <cellStyle name="Заголовок 3 3 4" xfId="632"/>
    <cellStyle name="Заголовок 3 3 5" xfId="633"/>
    <cellStyle name="Заголовок 3 3 6" xfId="634"/>
    <cellStyle name="Заголовок 3 3 7" xfId="635"/>
    <cellStyle name="Заголовок 3 3 8" xfId="636"/>
    <cellStyle name="Заголовок 3 3 9" xfId="637"/>
    <cellStyle name="Заголовок 4 2" xfId="638"/>
    <cellStyle name="Заголовок 4 2 10" xfId="639"/>
    <cellStyle name="Заголовок 4 2 2" xfId="640"/>
    <cellStyle name="Заголовок 4 2 3" xfId="641"/>
    <cellStyle name="Заголовок 4 2 4" xfId="642"/>
    <cellStyle name="Заголовок 4 2 5" xfId="643"/>
    <cellStyle name="Заголовок 4 2 6" xfId="644"/>
    <cellStyle name="Заголовок 4 2 7" xfId="645"/>
    <cellStyle name="Заголовок 4 2 8" xfId="646"/>
    <cellStyle name="Заголовок 4 2 9" xfId="647"/>
    <cellStyle name="Заголовок 4 3" xfId="648"/>
    <cellStyle name="Заголовок 4 3 10" xfId="649"/>
    <cellStyle name="Заголовок 4 3 2" xfId="650"/>
    <cellStyle name="Заголовок 4 3 3" xfId="651"/>
    <cellStyle name="Заголовок 4 3 4" xfId="652"/>
    <cellStyle name="Заголовок 4 3 5" xfId="653"/>
    <cellStyle name="Заголовок 4 3 6" xfId="654"/>
    <cellStyle name="Заголовок 4 3 7" xfId="655"/>
    <cellStyle name="Заголовок 4 3 8" xfId="656"/>
    <cellStyle name="Заголовок 4 3 9" xfId="657"/>
    <cellStyle name="Итог 2" xfId="658"/>
    <cellStyle name="Итог 2 10" xfId="659"/>
    <cellStyle name="Итог 2 2" xfId="660"/>
    <cellStyle name="Итог 2 3" xfId="661"/>
    <cellStyle name="Итог 2 4" xfId="662"/>
    <cellStyle name="Итог 2 5" xfId="663"/>
    <cellStyle name="Итог 2 6" xfId="664"/>
    <cellStyle name="Итог 2 7" xfId="665"/>
    <cellStyle name="Итог 2 8" xfId="666"/>
    <cellStyle name="Итог 2 9" xfId="667"/>
    <cellStyle name="Итог 3" xfId="668"/>
    <cellStyle name="Итог 3 10" xfId="669"/>
    <cellStyle name="Итог 3 2" xfId="670"/>
    <cellStyle name="Итог 3 3" xfId="671"/>
    <cellStyle name="Итог 3 4" xfId="672"/>
    <cellStyle name="Итог 3 5" xfId="673"/>
    <cellStyle name="Итог 3 6" xfId="674"/>
    <cellStyle name="Итог 3 7" xfId="675"/>
    <cellStyle name="Итог 3 8" xfId="676"/>
    <cellStyle name="Итог 3 9" xfId="677"/>
    <cellStyle name="Контрольная ячейка 2" xfId="678"/>
    <cellStyle name="Контрольная ячейка 2 10" xfId="679"/>
    <cellStyle name="Контрольная ячейка 2 2" xfId="680"/>
    <cellStyle name="Контрольная ячейка 2 3" xfId="681"/>
    <cellStyle name="Контрольная ячейка 2 4" xfId="682"/>
    <cellStyle name="Контрольная ячейка 2 5" xfId="683"/>
    <cellStyle name="Контрольная ячейка 2 6" xfId="684"/>
    <cellStyle name="Контрольная ячейка 2 7" xfId="685"/>
    <cellStyle name="Контрольная ячейка 2 8" xfId="686"/>
    <cellStyle name="Контрольная ячейка 2 9" xfId="687"/>
    <cellStyle name="Контрольная ячейка 3" xfId="688"/>
    <cellStyle name="Контрольная ячейка 3 10" xfId="689"/>
    <cellStyle name="Контрольная ячейка 3 2" xfId="690"/>
    <cellStyle name="Контрольная ячейка 3 3" xfId="691"/>
    <cellStyle name="Контрольная ячейка 3 4" xfId="692"/>
    <cellStyle name="Контрольная ячейка 3 5" xfId="693"/>
    <cellStyle name="Контрольная ячейка 3 6" xfId="694"/>
    <cellStyle name="Контрольная ячейка 3 7" xfId="695"/>
    <cellStyle name="Контрольная ячейка 3 8" xfId="696"/>
    <cellStyle name="Контрольная ячейка 3 9" xfId="697"/>
    <cellStyle name="Название 2" xfId="698"/>
    <cellStyle name="Название 2 10" xfId="699"/>
    <cellStyle name="Название 2 2" xfId="700"/>
    <cellStyle name="Название 2 3" xfId="701"/>
    <cellStyle name="Название 2 4" xfId="702"/>
    <cellStyle name="Название 2 5" xfId="703"/>
    <cellStyle name="Название 2 6" xfId="704"/>
    <cellStyle name="Название 2 7" xfId="705"/>
    <cellStyle name="Название 2 8" xfId="706"/>
    <cellStyle name="Название 2 9" xfId="707"/>
    <cellStyle name="Название 3" xfId="708"/>
    <cellStyle name="Название 3 10" xfId="709"/>
    <cellStyle name="Название 3 2" xfId="710"/>
    <cellStyle name="Название 3 3" xfId="711"/>
    <cellStyle name="Название 3 4" xfId="712"/>
    <cellStyle name="Название 3 5" xfId="713"/>
    <cellStyle name="Название 3 6" xfId="714"/>
    <cellStyle name="Название 3 7" xfId="715"/>
    <cellStyle name="Название 3 8" xfId="716"/>
    <cellStyle name="Название 3 9" xfId="717"/>
    <cellStyle name="Нейтральный 2" xfId="718"/>
    <cellStyle name="Нейтральный 2 10" xfId="719"/>
    <cellStyle name="Нейтральный 2 2" xfId="720"/>
    <cellStyle name="Нейтральный 2 3" xfId="721"/>
    <cellStyle name="Нейтральный 2 4" xfId="722"/>
    <cellStyle name="Нейтральный 2 5" xfId="723"/>
    <cellStyle name="Нейтральный 2 6" xfId="724"/>
    <cellStyle name="Нейтральный 2 7" xfId="725"/>
    <cellStyle name="Нейтральный 2 8" xfId="726"/>
    <cellStyle name="Нейтральный 2 9" xfId="727"/>
    <cellStyle name="Нейтральный 3" xfId="728"/>
    <cellStyle name="Нейтральный 3 10" xfId="729"/>
    <cellStyle name="Нейтральный 3 2" xfId="730"/>
    <cellStyle name="Нейтральный 3 3" xfId="731"/>
    <cellStyle name="Нейтральный 3 4" xfId="732"/>
    <cellStyle name="Нейтральный 3 5" xfId="733"/>
    <cellStyle name="Нейтральный 3 6" xfId="734"/>
    <cellStyle name="Нейтральный 3 7" xfId="735"/>
    <cellStyle name="Нейтральный 3 8" xfId="736"/>
    <cellStyle name="Нейтральный 3 9" xfId="737"/>
    <cellStyle name="Обычный" xfId="0" builtinId="0"/>
    <cellStyle name="Обычный 10" xfId="738"/>
    <cellStyle name="Обычный 10 2" xfId="739"/>
    <cellStyle name="Обычный 11" xfId="740"/>
    <cellStyle name="Обычный 12" xfId="741"/>
    <cellStyle name="Обычный 2" xfId="742"/>
    <cellStyle name="Обычный 2 10" xfId="743"/>
    <cellStyle name="Обычный 2 11" xfId="744"/>
    <cellStyle name="Обычный 2 12" xfId="745"/>
    <cellStyle name="Обычный 2 13" xfId="746"/>
    <cellStyle name="Обычный 2 2" xfId="747"/>
    <cellStyle name="Обычный 2 3" xfId="748"/>
    <cellStyle name="Обычный 2 4" xfId="749"/>
    <cellStyle name="Обычный 2 5" xfId="750"/>
    <cellStyle name="Обычный 2 6" xfId="751"/>
    <cellStyle name="Обычный 2 7" xfId="752"/>
    <cellStyle name="Обычный 2 8" xfId="753"/>
    <cellStyle name="Обычный 2 9" xfId="754"/>
    <cellStyle name="Обычный 3" xfId="755"/>
    <cellStyle name="Обычный 3 2" xfId="756"/>
    <cellStyle name="Обычный 3 3" xfId="757"/>
    <cellStyle name="Обычный 3 4" xfId="758"/>
    <cellStyle name="Обычный 3 5" xfId="759"/>
    <cellStyle name="Обычный 3 6" xfId="760"/>
    <cellStyle name="Обычный 3 7" xfId="761"/>
    <cellStyle name="Обычный 4" xfId="762"/>
    <cellStyle name="Обычный 4 2" xfId="763"/>
    <cellStyle name="Обычный 4 3" xfId="764"/>
    <cellStyle name="Обычный 4 4" xfId="765"/>
    <cellStyle name="Обычный 4 5" xfId="766"/>
    <cellStyle name="Обычный 4 6" xfId="767"/>
    <cellStyle name="Обычный 4 6 10" xfId="768"/>
    <cellStyle name="Обычный 4 6 2" xfId="769"/>
    <cellStyle name="Обычный 4 6 3" xfId="770"/>
    <cellStyle name="Обычный 4 6 4" xfId="771"/>
    <cellStyle name="Обычный 4 6 5" xfId="772"/>
    <cellStyle name="Обычный 4 6 6" xfId="773"/>
    <cellStyle name="Обычный 4 6 7" xfId="774"/>
    <cellStyle name="Обычный 4 6 8" xfId="775"/>
    <cellStyle name="Обычный 4 6 9" xfId="776"/>
    <cellStyle name="Обычный 4 7" xfId="777"/>
    <cellStyle name="Обычный 4 7 10" xfId="778"/>
    <cellStyle name="Обычный 4 7 2" xfId="779"/>
    <cellStyle name="Обычный 4 7 3" xfId="780"/>
    <cellStyle name="Обычный 4 7 4" xfId="781"/>
    <cellStyle name="Обычный 4 7 5" xfId="782"/>
    <cellStyle name="Обычный 4 7 6" xfId="783"/>
    <cellStyle name="Обычный 4 7 7" xfId="784"/>
    <cellStyle name="Обычный 4 7 8" xfId="785"/>
    <cellStyle name="Обычный 4 7 9" xfId="786"/>
    <cellStyle name="Обычный 4 8" xfId="787"/>
    <cellStyle name="Обычный 4 8 10" xfId="788"/>
    <cellStyle name="Обычный 4 8 2" xfId="789"/>
    <cellStyle name="Обычный 4 8 3" xfId="790"/>
    <cellStyle name="Обычный 4 8 4" xfId="791"/>
    <cellStyle name="Обычный 4 8 5" xfId="792"/>
    <cellStyle name="Обычный 4 8 6" xfId="793"/>
    <cellStyle name="Обычный 4 8 7" xfId="794"/>
    <cellStyle name="Обычный 4 8 8" xfId="795"/>
    <cellStyle name="Обычный 4 8 9" xfId="796"/>
    <cellStyle name="Обычный 4 9" xfId="797"/>
    <cellStyle name="Обычный 4 9 10" xfId="798"/>
    <cellStyle name="Обычный 4 9 2" xfId="799"/>
    <cellStyle name="Обычный 4 9 3" xfId="800"/>
    <cellStyle name="Обычный 4 9 4" xfId="801"/>
    <cellStyle name="Обычный 4 9 5" xfId="802"/>
    <cellStyle name="Обычный 4 9 6" xfId="803"/>
    <cellStyle name="Обычный 4 9 7" xfId="804"/>
    <cellStyle name="Обычный 4 9 8" xfId="805"/>
    <cellStyle name="Обычный 4 9 9" xfId="806"/>
    <cellStyle name="Обычный 5" xfId="807"/>
    <cellStyle name="Обычный 6" xfId="808"/>
    <cellStyle name="Обычный 7" xfId="809"/>
    <cellStyle name="Обычный 7 2" xfId="810"/>
    <cellStyle name="Обычный 7 3" xfId="811"/>
    <cellStyle name="Обычный 7 4" xfId="812"/>
    <cellStyle name="Обычный 7 5" xfId="813"/>
    <cellStyle name="Обычный 7 6" xfId="814"/>
    <cellStyle name="Обычный 7 7" xfId="815"/>
    <cellStyle name="Обычный 7 8" xfId="816"/>
    <cellStyle name="Обычный 7 9" xfId="817"/>
    <cellStyle name="Обычный 8" xfId="818"/>
    <cellStyle name="Обычный 8 2" xfId="819"/>
    <cellStyle name="Обычный 8 3" xfId="820"/>
    <cellStyle name="Обычный 8 4" xfId="821"/>
    <cellStyle name="Обычный 8 5" xfId="822"/>
    <cellStyle name="Обычный 8 6" xfId="823"/>
    <cellStyle name="Обычный 8 7" xfId="824"/>
    <cellStyle name="Обычный 9" xfId="825"/>
    <cellStyle name="Обычный 9 2" xfId="826"/>
    <cellStyle name="Плохой 2" xfId="827"/>
    <cellStyle name="Плохой 2 10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2 9" xfId="836"/>
    <cellStyle name="Плохой 3" xfId="837"/>
    <cellStyle name="Плохой 3 10" xfId="838"/>
    <cellStyle name="Плохой 3 2" xfId="839"/>
    <cellStyle name="Плохой 3 3" xfId="840"/>
    <cellStyle name="Плохой 3 4" xfId="841"/>
    <cellStyle name="Плохой 3 5" xfId="842"/>
    <cellStyle name="Плохой 3 6" xfId="843"/>
    <cellStyle name="Плохой 3 7" xfId="844"/>
    <cellStyle name="Плохой 3 8" xfId="845"/>
    <cellStyle name="Плохой 3 9" xfId="846"/>
    <cellStyle name="Пояснение 2" xfId="847"/>
    <cellStyle name="Пояснение 2 10" xfId="848"/>
    <cellStyle name="Пояснение 2 2" xfId="849"/>
    <cellStyle name="Пояснение 2 3" xfId="850"/>
    <cellStyle name="Пояснение 2 4" xfId="851"/>
    <cellStyle name="Пояснение 2 5" xfId="852"/>
    <cellStyle name="Пояснение 2 6" xfId="853"/>
    <cellStyle name="Пояснение 2 7" xfId="854"/>
    <cellStyle name="Пояснение 2 8" xfId="855"/>
    <cellStyle name="Пояснение 2 9" xfId="856"/>
    <cellStyle name="Пояснение 3" xfId="857"/>
    <cellStyle name="Пояснение 3 10" xfId="858"/>
    <cellStyle name="Пояснение 3 2" xfId="859"/>
    <cellStyle name="Пояснение 3 3" xfId="860"/>
    <cellStyle name="Пояснение 3 4" xfId="861"/>
    <cellStyle name="Пояснение 3 5" xfId="862"/>
    <cellStyle name="Пояснение 3 6" xfId="863"/>
    <cellStyle name="Пояснение 3 7" xfId="864"/>
    <cellStyle name="Пояснение 3 8" xfId="865"/>
    <cellStyle name="Пояснение 3 9" xfId="866"/>
    <cellStyle name="Примечание 2" xfId="867"/>
    <cellStyle name="Примечание 2 10" xfId="868"/>
    <cellStyle name="Примечание 2 2" xfId="869"/>
    <cellStyle name="Примечание 2 3" xfId="870"/>
    <cellStyle name="Примечание 2 4" xfId="871"/>
    <cellStyle name="Примечание 2 5" xfId="872"/>
    <cellStyle name="Примечание 2 6" xfId="873"/>
    <cellStyle name="Примечание 2 7" xfId="874"/>
    <cellStyle name="Примечание 2 8" xfId="875"/>
    <cellStyle name="Примечание 2 9" xfId="876"/>
    <cellStyle name="Примечание 3" xfId="877"/>
    <cellStyle name="Примечание 3 10" xfId="878"/>
    <cellStyle name="Примечание 3 2" xfId="879"/>
    <cellStyle name="Примечание 3 3" xfId="880"/>
    <cellStyle name="Примечание 3 4" xfId="881"/>
    <cellStyle name="Примечание 3 5" xfId="882"/>
    <cellStyle name="Примечание 3 6" xfId="883"/>
    <cellStyle name="Примечание 3 7" xfId="884"/>
    <cellStyle name="Примечание 3 8" xfId="885"/>
    <cellStyle name="Примечание 3 9" xfId="886"/>
    <cellStyle name="Процентный" xfId="1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tabSelected="1" view="pageBreakPreview" zoomScale="70" zoomScaleSheetLayoutView="70" workbookViewId="0">
      <pane xSplit="25" ySplit="9" topLeftCell="Z10" activePane="bottomRight" state="frozen"/>
      <selection pane="topRight" activeCell="Z1" sqref="Z1"/>
      <selection pane="bottomLeft" activeCell="A10" sqref="A10"/>
      <selection pane="bottomRight" activeCell="AK2" sqref="AK2"/>
    </sheetView>
  </sheetViews>
  <sheetFormatPr defaultColWidth="55" defaultRowHeight="15.75" outlineLevelRow="1" outlineLevelCol="1"/>
  <cols>
    <col min="1" max="1" width="70.140625" style="19" customWidth="1"/>
    <col min="2" max="2" width="2.5703125" style="19" hidden="1" customWidth="1" outlineLevel="1"/>
    <col min="3" max="3" width="3.28515625" style="19" hidden="1" customWidth="1" outlineLevel="1"/>
    <col min="4" max="4" width="16.5703125" style="19" hidden="1" customWidth="1" outlineLevel="1"/>
    <col min="5" max="5" width="18.28515625" style="19" hidden="1" customWidth="1" outlineLevel="1"/>
    <col min="6" max="6" width="14.7109375" style="19" hidden="1" customWidth="1" outlineLevel="1"/>
    <col min="7" max="7" width="17.28515625" style="19" hidden="1" customWidth="1" outlineLevel="1"/>
    <col min="8" max="8" width="10" style="19" hidden="1" customWidth="1" outlineLevel="1"/>
    <col min="9" max="9" width="17.140625" style="19" hidden="1" customWidth="1" outlineLevel="1"/>
    <col min="10" max="10" width="10" style="19" hidden="1" customWidth="1" outlineLevel="1"/>
    <col min="11" max="11" width="17.140625" style="19" hidden="1" customWidth="1" outlineLevel="1"/>
    <col min="12" max="12" width="10.28515625" style="19" hidden="1" customWidth="1" outlineLevel="1"/>
    <col min="13" max="13" width="17.140625" style="19" hidden="1" customWidth="1" outlineLevel="1"/>
    <col min="14" max="14" width="10.28515625" style="19" hidden="1" customWidth="1" outlineLevel="1"/>
    <col min="15" max="15" width="17.140625" style="19" hidden="1" customWidth="1" outlineLevel="1" collapsed="1"/>
    <col min="16" max="16" width="23.5703125" style="19" hidden="1" customWidth="1" outlineLevel="1"/>
    <col min="17" max="17" width="13.140625" style="19" hidden="1" customWidth="1" outlineLevel="1"/>
    <col min="18" max="18" width="12.28515625" style="19" hidden="1" customWidth="1" outlineLevel="1"/>
    <col min="19" max="19" width="12.140625" style="19" hidden="1" customWidth="1" outlineLevel="1"/>
    <col min="20" max="20" width="11.28515625" style="19" hidden="1" customWidth="1" outlineLevel="1"/>
    <col min="21" max="21" width="9.42578125" style="19" hidden="1" customWidth="1" outlineLevel="1"/>
    <col min="22" max="22" width="13.42578125" style="19" hidden="1" customWidth="1" outlineLevel="1"/>
    <col min="23" max="23" width="12.5703125" style="19" hidden="1" customWidth="1" outlineLevel="1"/>
    <col min="24" max="24" width="13.28515625" style="19" hidden="1" customWidth="1" outlineLevel="1"/>
    <col min="25" max="25" width="9.42578125" style="19" hidden="1" customWidth="1" outlineLevel="1" collapsed="1"/>
    <col min="26" max="26" width="16" style="19" customWidth="1" collapsed="1"/>
    <col min="27" max="27" width="16" style="19" customWidth="1"/>
    <col min="28" max="28" width="14.85546875" style="20" customWidth="1"/>
    <col min="29" max="29" width="14.7109375" style="20" customWidth="1"/>
    <col min="30" max="30" width="12.140625" style="20" hidden="1" customWidth="1"/>
    <col min="31" max="31" width="14.7109375" style="20" customWidth="1"/>
    <col min="32" max="32" width="11.7109375" style="21" customWidth="1"/>
    <col min="33" max="33" width="18.7109375" style="21" customWidth="1"/>
    <col min="34" max="34" width="15" style="21" customWidth="1"/>
    <col min="35" max="35" width="14.42578125" style="20" customWidth="1"/>
    <col min="36" max="36" width="12.28515625" style="20" customWidth="1"/>
    <col min="37" max="37" width="14.5703125" style="20" customWidth="1"/>
    <col min="38" max="38" width="12" style="20" customWidth="1"/>
    <col min="39" max="39" width="10.5703125" style="19" customWidth="1"/>
    <col min="40" max="40" width="17.7109375" style="19" customWidth="1"/>
    <col min="41" max="41" width="14.140625" style="19" customWidth="1"/>
    <col min="42" max="42" width="17" style="19" customWidth="1"/>
    <col min="43" max="16384" width="55" style="19"/>
  </cols>
  <sheetData>
    <row r="1" spans="1:38">
      <c r="AK1" s="21" t="s">
        <v>49</v>
      </c>
    </row>
    <row r="2" spans="1:38">
      <c r="AK2" s="21" t="s">
        <v>48</v>
      </c>
    </row>
    <row r="3" spans="1:38" ht="7.5" customHeight="1"/>
    <row r="4" spans="1:38" ht="3" customHeight="1">
      <c r="A4" s="18"/>
      <c r="AK4" s="46"/>
      <c r="AL4" s="46"/>
    </row>
    <row r="5" spans="1:38" ht="60" customHeight="1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1.2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2"/>
      <c r="V6" s="22"/>
      <c r="W6" s="22"/>
      <c r="X6" s="22"/>
      <c r="Y6" s="22"/>
      <c r="Z6" s="22"/>
      <c r="AA6" s="22"/>
      <c r="AB6" s="24"/>
      <c r="AC6" s="24"/>
      <c r="AD6" s="24"/>
      <c r="AE6" s="24"/>
      <c r="AF6" s="22"/>
      <c r="AG6" s="22"/>
      <c r="AH6" s="22"/>
      <c r="AI6" s="24"/>
      <c r="AJ6" s="24"/>
      <c r="AK6" s="24"/>
      <c r="AL6" s="24"/>
    </row>
    <row r="7" spans="1:38" ht="14.25" customHeight="1">
      <c r="B7" s="25"/>
      <c r="C7" s="25"/>
      <c r="D7" s="25"/>
      <c r="E7" s="25"/>
      <c r="F7" s="2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S7" s="18"/>
    </row>
    <row r="8" spans="1:38" ht="30.75" customHeight="1">
      <c r="A8" s="48"/>
      <c r="B8" s="26" t="s">
        <v>0</v>
      </c>
      <c r="C8" s="26" t="s">
        <v>1</v>
      </c>
      <c r="D8" s="48" t="s">
        <v>2</v>
      </c>
      <c r="E8" s="48"/>
      <c r="F8" s="48" t="s">
        <v>3</v>
      </c>
      <c r="G8" s="48"/>
      <c r="H8" s="48"/>
      <c r="I8" s="48" t="s">
        <v>4</v>
      </c>
      <c r="J8" s="48"/>
      <c r="K8" s="48" t="s">
        <v>5</v>
      </c>
      <c r="L8" s="48"/>
      <c r="M8" s="48" t="s">
        <v>6</v>
      </c>
      <c r="N8" s="48"/>
      <c r="O8" s="48" t="s">
        <v>7</v>
      </c>
      <c r="P8" s="48"/>
      <c r="Q8" s="48" t="s">
        <v>8</v>
      </c>
      <c r="R8" s="48"/>
      <c r="S8" s="48"/>
      <c r="T8" s="48"/>
      <c r="U8" s="48"/>
      <c r="V8" s="48" t="s">
        <v>9</v>
      </c>
      <c r="W8" s="48"/>
      <c r="X8" s="48"/>
      <c r="Y8" s="48"/>
      <c r="Z8" s="26" t="s">
        <v>10</v>
      </c>
      <c r="AA8" s="48" t="s">
        <v>40</v>
      </c>
      <c r="AB8" s="48" t="s">
        <v>42</v>
      </c>
      <c r="AC8" s="48"/>
      <c r="AD8" s="48"/>
      <c r="AE8" s="48"/>
      <c r="AF8" s="48"/>
      <c r="AG8" s="26" t="s">
        <v>43</v>
      </c>
      <c r="AH8" s="48" t="s">
        <v>11</v>
      </c>
      <c r="AI8" s="48"/>
      <c r="AJ8" s="48"/>
      <c r="AK8" s="48"/>
      <c r="AL8" s="48"/>
    </row>
    <row r="9" spans="1:38" ht="74.25" customHeight="1">
      <c r="A9" s="48"/>
      <c r="B9" s="26" t="s">
        <v>12</v>
      </c>
      <c r="C9" s="26" t="s">
        <v>13</v>
      </c>
      <c r="D9" s="26" t="s">
        <v>14</v>
      </c>
      <c r="E9" s="26" t="s">
        <v>15</v>
      </c>
      <c r="F9" s="26" t="s">
        <v>14</v>
      </c>
      <c r="G9" s="26" t="s">
        <v>16</v>
      </c>
      <c r="H9" s="26" t="s">
        <v>17</v>
      </c>
      <c r="I9" s="26" t="s">
        <v>18</v>
      </c>
      <c r="J9" s="26" t="s">
        <v>19</v>
      </c>
      <c r="K9" s="26" t="s">
        <v>20</v>
      </c>
      <c r="L9" s="26" t="s">
        <v>19</v>
      </c>
      <c r="M9" s="26" t="s">
        <v>21</v>
      </c>
      <c r="N9" s="26" t="s">
        <v>22</v>
      </c>
      <c r="O9" s="26" t="s">
        <v>23</v>
      </c>
      <c r="P9" s="26" t="s">
        <v>24</v>
      </c>
      <c r="Q9" s="26" t="s">
        <v>25</v>
      </c>
      <c r="R9" s="26" t="s">
        <v>26</v>
      </c>
      <c r="S9" s="26" t="s">
        <v>27</v>
      </c>
      <c r="T9" s="26" t="s">
        <v>28</v>
      </c>
      <c r="U9" s="26" t="s">
        <v>29</v>
      </c>
      <c r="V9" s="26" t="s">
        <v>25</v>
      </c>
      <c r="W9" s="26" t="s">
        <v>26</v>
      </c>
      <c r="X9" s="26" t="s">
        <v>28</v>
      </c>
      <c r="Y9" s="26"/>
      <c r="Z9" s="26" t="s">
        <v>44</v>
      </c>
      <c r="AA9" s="48"/>
      <c r="AB9" s="26" t="s">
        <v>25</v>
      </c>
      <c r="AC9" s="26" t="s">
        <v>26</v>
      </c>
      <c r="AD9" s="26" t="s">
        <v>30</v>
      </c>
      <c r="AE9" s="26" t="s">
        <v>28</v>
      </c>
      <c r="AF9" s="26" t="s">
        <v>41</v>
      </c>
      <c r="AG9" s="26" t="s">
        <v>45</v>
      </c>
      <c r="AH9" s="26" t="s">
        <v>25</v>
      </c>
      <c r="AI9" s="26" t="s">
        <v>26</v>
      </c>
      <c r="AJ9" s="26" t="s">
        <v>27</v>
      </c>
      <c r="AK9" s="26" t="s">
        <v>28</v>
      </c>
      <c r="AL9" s="26" t="s">
        <v>31</v>
      </c>
    </row>
    <row r="10" spans="1:38" ht="21" customHeight="1">
      <c r="A10" s="27" t="s">
        <v>32</v>
      </c>
      <c r="B10" s="28"/>
      <c r="C10" s="28"/>
      <c r="D10" s="28"/>
      <c r="E10" s="28"/>
      <c r="F10" s="28"/>
      <c r="G10" s="28"/>
      <c r="H10" s="28"/>
      <c r="I10" s="50"/>
      <c r="J10" s="50"/>
      <c r="K10" s="28"/>
      <c r="L10" s="29"/>
      <c r="M10" s="29"/>
      <c r="N10" s="29"/>
      <c r="O10" s="29"/>
      <c r="P10" s="15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30"/>
      <c r="AC10" s="30"/>
      <c r="AD10" s="30"/>
      <c r="AE10" s="30"/>
      <c r="AF10" s="31"/>
      <c r="AG10" s="32"/>
      <c r="AH10" s="30"/>
      <c r="AI10" s="33"/>
      <c r="AJ10" s="34"/>
      <c r="AK10" s="33"/>
      <c r="AL10" s="35"/>
    </row>
    <row r="11" spans="1:38" ht="21" customHeight="1">
      <c r="A11" s="9" t="s">
        <v>33</v>
      </c>
      <c r="B11" s="1">
        <v>15037.3</v>
      </c>
      <c r="C11" s="1">
        <v>19769.599999999999</v>
      </c>
      <c r="D11" s="1">
        <v>44729</v>
      </c>
      <c r="E11" s="1">
        <v>24788.3</v>
      </c>
      <c r="F11" s="1"/>
      <c r="G11" s="36">
        <v>24788.3</v>
      </c>
      <c r="H11" s="10">
        <f>G11/E11*100</f>
        <v>100</v>
      </c>
      <c r="I11" s="37">
        <v>38190.800000000003</v>
      </c>
      <c r="J11" s="10">
        <f>I11/G11*100</f>
        <v>154.06784652436835</v>
      </c>
      <c r="K11" s="13">
        <v>41729</v>
      </c>
      <c r="L11" s="29">
        <f>K11/I11*100</f>
        <v>109.26453491416781</v>
      </c>
      <c r="M11" s="1">
        <v>47067.6</v>
      </c>
      <c r="N11" s="29">
        <f>M11/K11*100</f>
        <v>112.79350092261976</v>
      </c>
      <c r="O11" s="14">
        <f>57596.8+604.4</f>
        <v>58201.200000000004</v>
      </c>
      <c r="P11" s="15">
        <f>O11/M11</f>
        <v>1.2365448843790634</v>
      </c>
      <c r="Q11" s="4">
        <v>123212.2</v>
      </c>
      <c r="R11" s="4">
        <v>49149.7</v>
      </c>
      <c r="S11" s="2">
        <v>105.5</v>
      </c>
      <c r="T11" s="4">
        <f>Q11-R11</f>
        <v>74062.5</v>
      </c>
      <c r="U11" s="2">
        <f>T11/O11*100</f>
        <v>127.25253087565204</v>
      </c>
      <c r="V11" s="51">
        <v>132560.47099999999</v>
      </c>
      <c r="W11" s="51">
        <v>60013.67</v>
      </c>
      <c r="X11" s="51">
        <v>72222.84</v>
      </c>
      <c r="Y11" s="6"/>
      <c r="Z11" s="51">
        <f>80899.9-21230.9</f>
        <v>59668.999999999993</v>
      </c>
      <c r="AA11" s="51">
        <v>73725</v>
      </c>
      <c r="AB11" s="5">
        <f>Q11*1.045*1.036+56108.06</f>
        <v>189500.05196399998</v>
      </c>
      <c r="AC11" s="5">
        <f>R11*1.07*1.04</f>
        <v>54693.786159999996</v>
      </c>
      <c r="AD11" s="3">
        <f t="shared" ref="AD11:AD17" si="0">AC11/R11*100</f>
        <v>111.28</v>
      </c>
      <c r="AE11" s="5">
        <f>AB11-AC11</f>
        <v>134806.265804</v>
      </c>
      <c r="AF11" s="54">
        <f>(AE11+AE13+AE14)/Z11</f>
        <v>2.4991025499002832</v>
      </c>
      <c r="AG11" s="56">
        <v>149118.99</v>
      </c>
      <c r="AH11" s="55">
        <f>AB11*1.04-56108.06+63616.61+AB13*1.04+AB14*1.04</f>
        <v>248787.11984399997</v>
      </c>
      <c r="AI11" s="55">
        <f>77381.24</f>
        <v>77381.240000000005</v>
      </c>
      <c r="AJ11" s="53">
        <f>AI11/AC11</f>
        <v>1.4148086178131942</v>
      </c>
      <c r="AK11" s="55">
        <f>AH11-AI11</f>
        <v>171405.87984399998</v>
      </c>
      <c r="AL11" s="54">
        <f>AK11/(AG11)</f>
        <v>1.1494570868807521</v>
      </c>
    </row>
    <row r="12" spans="1:38" ht="18" hidden="1" customHeight="1" outlineLevel="1">
      <c r="A12" s="9" t="s">
        <v>34</v>
      </c>
      <c r="B12" s="1">
        <v>18284.400000000001</v>
      </c>
      <c r="C12" s="1">
        <v>15302</v>
      </c>
      <c r="D12" s="1">
        <v>23922.37</v>
      </c>
      <c r="E12" s="1">
        <v>17466.900000000001</v>
      </c>
      <c r="F12" s="1"/>
      <c r="G12" s="13">
        <v>17466.900000000001</v>
      </c>
      <c r="H12" s="10">
        <f>G12/E12*100</f>
        <v>100</v>
      </c>
      <c r="I12" s="13">
        <v>27103.9</v>
      </c>
      <c r="J12" s="10">
        <f>I12/G12*100</f>
        <v>155.1729270792184</v>
      </c>
      <c r="K12" s="13">
        <v>21887.7</v>
      </c>
      <c r="L12" s="29">
        <f>K12/I12*100</f>
        <v>80.754799124849185</v>
      </c>
      <c r="M12" s="29" t="s">
        <v>35</v>
      </c>
      <c r="N12" s="29" t="s">
        <v>35</v>
      </c>
      <c r="O12" s="14"/>
      <c r="P12" s="15" t="e">
        <f>O12/M12*100</f>
        <v>#VALUE!</v>
      </c>
      <c r="Q12" s="4"/>
      <c r="R12" s="4"/>
      <c r="S12" s="2">
        <v>107</v>
      </c>
      <c r="T12" s="4">
        <f>Q12-R12</f>
        <v>0</v>
      </c>
      <c r="U12" s="2" t="e">
        <f>T12/M12*100</f>
        <v>#VALUE!</v>
      </c>
      <c r="V12" s="51"/>
      <c r="W12" s="51"/>
      <c r="X12" s="51"/>
      <c r="Y12" s="6"/>
      <c r="Z12" s="51"/>
      <c r="AA12" s="51"/>
      <c r="AB12" s="5">
        <f>Q12*1.045*1.036</f>
        <v>0</v>
      </c>
      <c r="AC12" s="5">
        <f>R12*1.07*1.04</f>
        <v>0</v>
      </c>
      <c r="AD12" s="3" t="e">
        <f t="shared" si="0"/>
        <v>#DIV/0!</v>
      </c>
      <c r="AE12" s="5">
        <f>AB12-AC12</f>
        <v>0</v>
      </c>
      <c r="AF12" s="54"/>
      <c r="AG12" s="56"/>
      <c r="AH12" s="55"/>
      <c r="AI12" s="55"/>
      <c r="AJ12" s="53"/>
      <c r="AK12" s="55"/>
      <c r="AL12" s="54"/>
    </row>
    <row r="13" spans="1:38" ht="19.899999999999999" customHeight="1" collapsed="1">
      <c r="A13" s="9" t="s">
        <v>36</v>
      </c>
      <c r="B13" s="1">
        <v>0</v>
      </c>
      <c r="C13" s="1">
        <v>0</v>
      </c>
      <c r="D13" s="1">
        <v>15000</v>
      </c>
      <c r="E13" s="1">
        <v>14035.4</v>
      </c>
      <c r="F13" s="1"/>
      <c r="G13" s="13">
        <v>14035.4</v>
      </c>
      <c r="H13" s="10">
        <f>G13/E13*100</f>
        <v>100</v>
      </c>
      <c r="I13" s="13" t="s">
        <v>35</v>
      </c>
      <c r="J13" s="10"/>
      <c r="K13" s="13">
        <v>5000</v>
      </c>
      <c r="L13" s="29" t="s">
        <v>35</v>
      </c>
      <c r="M13" s="1">
        <v>3399.8</v>
      </c>
      <c r="N13" s="29">
        <f>M13/K13*100</f>
        <v>67.995999999999995</v>
      </c>
      <c r="O13" s="14">
        <v>1467.8</v>
      </c>
      <c r="P13" s="15">
        <f>O13/M13</f>
        <v>0.4317312783104888</v>
      </c>
      <c r="Q13" s="4">
        <v>21025.9</v>
      </c>
      <c r="R13" s="4">
        <v>12664.4</v>
      </c>
      <c r="S13" s="2">
        <f>4700/4430*100</f>
        <v>106.09480812641084</v>
      </c>
      <c r="T13" s="4">
        <f>Q13-R13</f>
        <v>8361.5000000000018</v>
      </c>
      <c r="U13" s="2">
        <f>T13/O13*100</f>
        <v>569.66207930235737</v>
      </c>
      <c r="V13" s="51"/>
      <c r="W13" s="51"/>
      <c r="X13" s="51"/>
      <c r="Y13" s="6"/>
      <c r="Z13" s="51"/>
      <c r="AA13" s="51"/>
      <c r="AB13" s="5">
        <f>Q13*1.045*1.036</f>
        <v>22763.059858000001</v>
      </c>
      <c r="AC13" s="5">
        <f>R13*1.07*1.04</f>
        <v>14092.944320000002</v>
      </c>
      <c r="AD13" s="3">
        <f t="shared" si="0"/>
        <v>111.28000000000003</v>
      </c>
      <c r="AE13" s="5">
        <f>AB13-AC13</f>
        <v>8670.1155379999982</v>
      </c>
      <c r="AF13" s="54"/>
      <c r="AG13" s="56"/>
      <c r="AH13" s="55"/>
      <c r="AI13" s="55"/>
      <c r="AJ13" s="53"/>
      <c r="AK13" s="55"/>
      <c r="AL13" s="54"/>
    </row>
    <row r="14" spans="1:38" ht="21" customHeight="1">
      <c r="A14" s="9" t="s">
        <v>37</v>
      </c>
      <c r="B14" s="1"/>
      <c r="C14" s="1"/>
      <c r="D14" s="1"/>
      <c r="E14" s="1"/>
      <c r="F14" s="1"/>
      <c r="G14" s="13"/>
      <c r="H14" s="10"/>
      <c r="I14" s="13"/>
      <c r="J14" s="10"/>
      <c r="K14" s="13"/>
      <c r="L14" s="29"/>
      <c r="M14" s="1"/>
      <c r="N14" s="29"/>
      <c r="O14" s="14" t="s">
        <v>35</v>
      </c>
      <c r="P14" s="15" t="s">
        <v>35</v>
      </c>
      <c r="Q14" s="4">
        <v>18229.400000000001</v>
      </c>
      <c r="R14" s="4">
        <v>12664.4</v>
      </c>
      <c r="S14" s="2">
        <f>4700/4430*100</f>
        <v>106.09480812641084</v>
      </c>
      <c r="T14" s="4">
        <f>Q14-R14</f>
        <v>5565.0000000000018</v>
      </c>
      <c r="U14" s="2" t="s">
        <v>35</v>
      </c>
      <c r="V14" s="51"/>
      <c r="W14" s="51"/>
      <c r="X14" s="51"/>
      <c r="Y14" s="6"/>
      <c r="Z14" s="51"/>
      <c r="AA14" s="51"/>
      <c r="AB14" s="5">
        <f>Q14*1.045*1.036</f>
        <v>19735.513028000001</v>
      </c>
      <c r="AC14" s="5">
        <f>R14*1.07*1.04</f>
        <v>14092.944320000002</v>
      </c>
      <c r="AD14" s="3">
        <f t="shared" si="0"/>
        <v>111.28000000000003</v>
      </c>
      <c r="AE14" s="5">
        <f>AB14-AC14</f>
        <v>5642.5687079999989</v>
      </c>
      <c r="AF14" s="54"/>
      <c r="AG14" s="56"/>
      <c r="AH14" s="55"/>
      <c r="AI14" s="55"/>
      <c r="AJ14" s="53"/>
      <c r="AK14" s="55"/>
      <c r="AL14" s="54"/>
    </row>
    <row r="15" spans="1:38" ht="23.45" customHeight="1">
      <c r="A15" s="9" t="s">
        <v>46</v>
      </c>
      <c r="B15" s="1"/>
      <c r="C15" s="1"/>
      <c r="D15" s="1"/>
      <c r="E15" s="1"/>
      <c r="F15" s="1"/>
      <c r="G15" s="13"/>
      <c r="H15" s="10"/>
      <c r="I15" s="13"/>
      <c r="J15" s="10"/>
      <c r="K15" s="13"/>
      <c r="L15" s="29"/>
      <c r="M15" s="1"/>
      <c r="N15" s="29"/>
      <c r="O15" s="14"/>
      <c r="P15" s="15"/>
      <c r="Q15" s="4"/>
      <c r="R15" s="4"/>
      <c r="S15" s="2"/>
      <c r="T15" s="4"/>
      <c r="U15" s="2"/>
      <c r="V15" s="6"/>
      <c r="W15" s="6"/>
      <c r="X15" s="6"/>
      <c r="Y15" s="6"/>
      <c r="Z15" s="6">
        <v>0</v>
      </c>
      <c r="AA15" s="6">
        <v>0</v>
      </c>
      <c r="AB15" s="5">
        <v>0</v>
      </c>
      <c r="AC15" s="5">
        <v>0</v>
      </c>
      <c r="AD15" s="3"/>
      <c r="AE15" s="5">
        <v>0</v>
      </c>
      <c r="AF15" s="11">
        <v>0</v>
      </c>
      <c r="AG15" s="7">
        <v>0</v>
      </c>
      <c r="AH15" s="12">
        <v>25268.359199999999</v>
      </c>
      <c r="AI15" s="12">
        <v>10290</v>
      </c>
      <c r="AJ15" s="8">
        <v>0</v>
      </c>
      <c r="AK15" s="12">
        <f>AH15-AI15</f>
        <v>14978.359199999999</v>
      </c>
      <c r="AL15" s="11">
        <v>0</v>
      </c>
    </row>
    <row r="16" spans="1:38" ht="18" customHeight="1">
      <c r="A16" s="9" t="s">
        <v>38</v>
      </c>
      <c r="B16" s="1"/>
      <c r="C16" s="1"/>
      <c r="D16" s="1"/>
      <c r="E16" s="1"/>
      <c r="F16" s="1"/>
      <c r="G16" s="13"/>
      <c r="H16" s="10"/>
      <c r="I16" s="13"/>
      <c r="J16" s="10"/>
      <c r="K16" s="13" t="s">
        <v>35</v>
      </c>
      <c r="L16" s="29" t="s">
        <v>35</v>
      </c>
      <c r="M16" s="1">
        <v>21352.9</v>
      </c>
      <c r="N16" s="29" t="s">
        <v>35</v>
      </c>
      <c r="O16" s="14">
        <v>21230.9</v>
      </c>
      <c r="P16" s="15">
        <f>O16/M16</f>
        <v>0.99428649035962324</v>
      </c>
      <c r="Q16" s="4">
        <f>'[1]Расчет субсидии'!$H$13</f>
        <v>39525.347176898591</v>
      </c>
      <c r="R16" s="4">
        <f>'[1]Расчет субсидии'!$H$14</f>
        <v>18740.909090909088</v>
      </c>
      <c r="S16" s="2">
        <f>4750/4500*100</f>
        <v>105.55555555555556</v>
      </c>
      <c r="T16" s="4">
        <f>Q16-R16</f>
        <v>20784.438085989503</v>
      </c>
      <c r="U16" s="2">
        <f>T16/O16*100</f>
        <v>97.897112632952442</v>
      </c>
      <c r="V16" s="6">
        <v>44673.517999999996</v>
      </c>
      <c r="W16" s="6">
        <v>13366.364</v>
      </c>
      <c r="X16" s="6">
        <v>29109.922999999999</v>
      </c>
      <c r="Y16" s="6"/>
      <c r="Z16" s="6">
        <v>21230.9</v>
      </c>
      <c r="AA16" s="6">
        <v>4452.8</v>
      </c>
      <c r="AB16" s="5">
        <f>Q16</f>
        <v>39525.347176898591</v>
      </c>
      <c r="AC16" s="5">
        <f>R16</f>
        <v>18740.909090909088</v>
      </c>
      <c r="AD16" s="3">
        <f t="shared" si="0"/>
        <v>100</v>
      </c>
      <c r="AE16" s="5">
        <f>AB16-AC16</f>
        <v>20784.438085989503</v>
      </c>
      <c r="AF16" s="16">
        <f>AE16/X16</f>
        <v>0.71399838762849022</v>
      </c>
      <c r="AG16" s="12">
        <f>2340.102+18444.308</f>
        <v>20784.41</v>
      </c>
      <c r="AH16" s="12">
        <f>AB16*1.04</f>
        <v>41106.361063974538</v>
      </c>
      <c r="AI16" s="12">
        <v>13901.02</v>
      </c>
      <c r="AJ16" s="8">
        <f>AI16/AC16</f>
        <v>0.74174736842105271</v>
      </c>
      <c r="AK16" s="12">
        <f>AH16-AI16</f>
        <v>27205.341063974538</v>
      </c>
      <c r="AL16" s="11">
        <f>AK16/AG16</f>
        <v>1.3089301579392698</v>
      </c>
    </row>
    <row r="17" spans="1:38" ht="24.6" customHeight="1">
      <c r="A17" s="17" t="s">
        <v>39</v>
      </c>
      <c r="B17" s="1">
        <f>B11+B12+B13</f>
        <v>33321.699999999997</v>
      </c>
      <c r="C17" s="1">
        <f>C11+C12+C13</f>
        <v>35071.599999999999</v>
      </c>
      <c r="D17" s="1">
        <f>D11+D12+D13</f>
        <v>83651.37</v>
      </c>
      <c r="E17" s="1">
        <f>SUM(E11:E13)</f>
        <v>56290.6</v>
      </c>
      <c r="F17" s="1">
        <f>F11+F12+F13</f>
        <v>0</v>
      </c>
      <c r="G17" s="13">
        <f>G11+G12+G13</f>
        <v>56290.6</v>
      </c>
      <c r="H17" s="10">
        <f>G17/E17*100</f>
        <v>100</v>
      </c>
      <c r="I17" s="13">
        <f>SUM(I11:I13)+15346.6</f>
        <v>80641.3</v>
      </c>
      <c r="J17" s="10">
        <f>I17/G17*100</f>
        <v>143.2589100133948</v>
      </c>
      <c r="K17" s="13">
        <f>K11+K12+K13</f>
        <v>68616.7</v>
      </c>
      <c r="L17" s="29">
        <f>K17/I17*100</f>
        <v>85.088782050884589</v>
      </c>
      <c r="M17" s="1">
        <f>M11+M13+M16</f>
        <v>71820.3</v>
      </c>
      <c r="N17" s="29">
        <f>M17/K17*100</f>
        <v>104.66883426337905</v>
      </c>
      <c r="O17" s="14">
        <f>O11+O13+O16</f>
        <v>80899.900000000009</v>
      </c>
      <c r="P17" s="15">
        <f>O17/M17</f>
        <v>1.1264210815048115</v>
      </c>
      <c r="Q17" s="4">
        <f>Q11+Q13+Q14+Q16</f>
        <v>201992.84717689859</v>
      </c>
      <c r="R17" s="4">
        <f>R11+R13+R14+R16</f>
        <v>93219.409090909088</v>
      </c>
      <c r="S17" s="2">
        <f>R17/(R11/S11*100+R13/S13*100+R16/S16*100+R14/S14*100)*100</f>
        <v>105.67215373660299</v>
      </c>
      <c r="T17" s="4">
        <f>T11+T13+T14+T16</f>
        <v>108773.4380859895</v>
      </c>
      <c r="U17" s="2">
        <f>T17/O17*100</f>
        <v>134.45435419078328</v>
      </c>
      <c r="V17" s="4">
        <f>V11+V16</f>
        <v>177233.989</v>
      </c>
      <c r="W17" s="4">
        <f>W11+W16</f>
        <v>73380.034</v>
      </c>
      <c r="X17" s="4">
        <f>X11+X16</f>
        <v>101332.76299999999</v>
      </c>
      <c r="Y17" s="6"/>
      <c r="Z17" s="4">
        <v>80899.899999999994</v>
      </c>
      <c r="AA17" s="4">
        <f>AA11+AA16</f>
        <v>78177.8</v>
      </c>
      <c r="AB17" s="12">
        <f>AB11+AB13+AB14+AB16</f>
        <v>271523.97202689853</v>
      </c>
      <c r="AC17" s="12">
        <f>AC11+AC13+AC14+AC16</f>
        <v>101620.5838909091</v>
      </c>
      <c r="AD17" s="3">
        <f t="shared" si="0"/>
        <v>109.01225923005696</v>
      </c>
      <c r="AE17" s="12">
        <f>AE11+AE13+AE14+AE16</f>
        <v>169903.38813598949</v>
      </c>
      <c r="AF17" s="11">
        <f>AE17/X17</f>
        <v>1.6766876092778551</v>
      </c>
      <c r="AG17" s="7">
        <f>AG11+AG16</f>
        <v>169903.4</v>
      </c>
      <c r="AH17" s="12">
        <f>AH11+AH13+AH14+AH16+AH15</f>
        <v>315161.84010797454</v>
      </c>
      <c r="AI17" s="12">
        <f>AI11+AI13+AI14+AI16+AI15</f>
        <v>101572.26000000001</v>
      </c>
      <c r="AJ17" s="8">
        <f>AI17/AC17</f>
        <v>0.99952446749409585</v>
      </c>
      <c r="AK17" s="12">
        <f>AK11+AK13+AK14+AK16+AK15</f>
        <v>213589.58010797453</v>
      </c>
      <c r="AL17" s="11">
        <f>AK17/AG17</f>
        <v>1.2571236367722749</v>
      </c>
    </row>
    <row r="18" spans="1:38" ht="34.9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38" ht="18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1:38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38"/>
      <c r="W20" s="38"/>
      <c r="X20" s="38"/>
      <c r="Y20" s="38"/>
      <c r="Z20" s="38"/>
      <c r="AA20" s="38"/>
    </row>
    <row r="21" spans="1:38">
      <c r="A21" s="39"/>
      <c r="B21" s="40"/>
      <c r="C21" s="40"/>
      <c r="D21" s="40"/>
      <c r="E21" s="40"/>
      <c r="F21" s="40"/>
    </row>
    <row r="22" spans="1:38">
      <c r="A22" s="41"/>
      <c r="B22" s="41"/>
      <c r="C22" s="41"/>
      <c r="D22" s="41"/>
      <c r="E22" s="41"/>
      <c r="F22" s="41"/>
    </row>
    <row r="23" spans="1:38">
      <c r="A23" s="42"/>
      <c r="B23" s="40"/>
      <c r="C23" s="40"/>
      <c r="D23" s="40"/>
      <c r="E23" s="40"/>
      <c r="F23" s="40"/>
    </row>
    <row r="24" spans="1:38">
      <c r="A24" s="42"/>
      <c r="B24" s="40"/>
      <c r="C24" s="40"/>
      <c r="D24" s="40"/>
      <c r="E24" s="40"/>
      <c r="F24" s="40"/>
    </row>
    <row r="26" spans="1:38">
      <c r="A26" s="43"/>
      <c r="B26" s="43"/>
      <c r="C26" s="43"/>
      <c r="D26" s="43"/>
      <c r="E26" s="43"/>
      <c r="F26" s="43"/>
    </row>
    <row r="27" spans="1:38">
      <c r="A27" s="44"/>
      <c r="B27" s="44"/>
      <c r="C27" s="44"/>
      <c r="D27" s="44"/>
      <c r="E27" s="44"/>
      <c r="F27" s="44"/>
    </row>
    <row r="29" spans="1:38">
      <c r="A29" s="45"/>
      <c r="B29" s="45"/>
      <c r="C29" s="45"/>
      <c r="D29" s="45"/>
      <c r="E29" s="45"/>
      <c r="F29" s="45"/>
    </row>
  </sheetData>
  <mergeCells count="30">
    <mergeCell ref="A20:U20"/>
    <mergeCell ref="I10:J10"/>
    <mergeCell ref="V11:V14"/>
    <mergeCell ref="W11:W14"/>
    <mergeCell ref="X11:X14"/>
    <mergeCell ref="A19:AL19"/>
    <mergeCell ref="A18:AL18"/>
    <mergeCell ref="AJ11:AJ14"/>
    <mergeCell ref="AL11:AL14"/>
    <mergeCell ref="AH11:AH14"/>
    <mergeCell ref="AI11:AI14"/>
    <mergeCell ref="AK11:AK14"/>
    <mergeCell ref="Z11:Z14"/>
    <mergeCell ref="AF11:AF14"/>
    <mergeCell ref="AA11:AA14"/>
    <mergeCell ref="AG11:AG14"/>
    <mergeCell ref="AK4:AL4"/>
    <mergeCell ref="A5:AL5"/>
    <mergeCell ref="A8:A9"/>
    <mergeCell ref="D8:E8"/>
    <mergeCell ref="F8:H8"/>
    <mergeCell ref="I8:J8"/>
    <mergeCell ref="K8:L8"/>
    <mergeCell ref="M8:N8"/>
    <mergeCell ref="O8:P8"/>
    <mergeCell ref="AA8:AA9"/>
    <mergeCell ref="Q8:U8"/>
    <mergeCell ref="V8:Y8"/>
    <mergeCell ref="AB8:AF8"/>
    <mergeCell ref="AH8:AL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воздушный транспорт</vt:lpstr>
      <vt:lpstr>'воздушный транспорт'!Область_печати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2019-05-18T11:52:16Z</cp:lastPrinted>
  <dcterms:created xsi:type="dcterms:W3CDTF">2017-08-04T07:55:22Z</dcterms:created>
  <dcterms:modified xsi:type="dcterms:W3CDTF">2019-05-20T16:07:36Z</dcterms:modified>
</cp:coreProperties>
</file>