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Лист1!$A$1:$G$54</definedName>
  </definedNames>
  <calcPr calcId="125725"/>
</workbook>
</file>

<file path=xl/calcChain.xml><?xml version="1.0" encoding="utf-8"?>
<calcChain xmlns="http://schemas.openxmlformats.org/spreadsheetml/2006/main">
  <c r="G50" i="1"/>
  <c r="B53"/>
  <c r="B46" s="1"/>
  <c r="D51"/>
  <c r="C49"/>
  <c r="C46" s="1"/>
  <c r="E46"/>
  <c r="D46"/>
  <c r="B49"/>
  <c r="E48"/>
  <c r="D48"/>
  <c r="C48"/>
  <c r="B48"/>
  <c r="C52"/>
  <c r="B52"/>
  <c r="E51"/>
  <c r="C51"/>
  <c r="B51"/>
  <c r="F50"/>
  <c r="E41" l="1"/>
  <c r="D41"/>
  <c r="G28"/>
  <c r="B54" l="1"/>
  <c r="B40"/>
  <c r="G47"/>
  <c r="F47"/>
  <c r="G41"/>
  <c r="F41"/>
  <c r="E26"/>
  <c r="D26"/>
  <c r="C26"/>
  <c r="B26"/>
  <c r="F28"/>
  <c r="G24"/>
  <c r="F24"/>
  <c r="E23"/>
  <c r="D23"/>
  <c r="C23"/>
  <c r="B23"/>
  <c r="G53" l="1"/>
  <c r="F53"/>
  <c r="G52"/>
  <c r="F52"/>
  <c r="G51"/>
  <c r="F51"/>
  <c r="G49"/>
  <c r="F49"/>
  <c r="G48"/>
  <c r="F48"/>
  <c r="G45"/>
  <c r="F45"/>
  <c r="G44"/>
  <c r="F44"/>
  <c r="G43"/>
  <c r="F43"/>
  <c r="G42"/>
  <c r="F42"/>
  <c r="G39"/>
  <c r="F39"/>
  <c r="G37"/>
  <c r="F37"/>
  <c r="G36"/>
  <c r="F36"/>
  <c r="G34"/>
  <c r="F34"/>
  <c r="G33"/>
  <c r="F33"/>
  <c r="G31"/>
  <c r="F31"/>
  <c r="G30"/>
  <c r="F30"/>
  <c r="G29"/>
  <c r="F29"/>
  <c r="G27"/>
  <c r="F27"/>
  <c r="G25"/>
  <c r="F25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2"/>
  <c r="F12"/>
  <c r="G11"/>
  <c r="F11"/>
  <c r="G10"/>
  <c r="F10"/>
  <c r="E40"/>
  <c r="D40"/>
  <c r="C40"/>
  <c r="G40" l="1"/>
  <c r="F40"/>
  <c r="F46" l="1"/>
  <c r="G46"/>
  <c r="D38"/>
  <c r="C15"/>
  <c r="B15"/>
  <c r="D15"/>
  <c r="D13"/>
  <c r="E35"/>
  <c r="D35"/>
  <c r="C35"/>
  <c r="B35"/>
  <c r="E32"/>
  <c r="D32"/>
  <c r="C32"/>
  <c r="B32"/>
  <c r="E9"/>
  <c r="D9"/>
  <c r="C9"/>
  <c r="B9"/>
  <c r="D54" l="1"/>
  <c r="F35"/>
  <c r="G35"/>
  <c r="F32"/>
  <c r="G32"/>
  <c r="F26"/>
  <c r="G26"/>
  <c r="G9"/>
  <c r="F9"/>
  <c r="C38"/>
  <c r="C13"/>
  <c r="E38"/>
  <c r="E15"/>
  <c r="E13"/>
  <c r="E54" s="1"/>
  <c r="B38"/>
  <c r="B13"/>
  <c r="C54" l="1"/>
  <c r="F38"/>
  <c r="G38"/>
  <c r="F23"/>
  <c r="G23"/>
  <c r="G13"/>
  <c r="F13"/>
  <c r="F54" l="1"/>
  <c r="G54"/>
</calcChain>
</file>

<file path=xl/sharedStrings.xml><?xml version="1.0" encoding="utf-8"?>
<sst xmlns="http://schemas.openxmlformats.org/spreadsheetml/2006/main" count="56" uniqueCount="41">
  <si>
    <t>Наименование муниципального района, городского округа</t>
  </si>
  <si>
    <t>МО "Приморский муниципальный район"</t>
  </si>
  <si>
    <t>Итого</t>
  </si>
  <si>
    <t>к уточненной сводной бюджетной росписи на год</t>
  </si>
  <si>
    <t>тыс. рублей</t>
  </si>
  <si>
    <t>МО "Вельский муниципальный район"</t>
  </si>
  <si>
    <t>МО "Каргопольский муниципальный район"</t>
  </si>
  <si>
    <t>МО "Котласский муниципальный район"</t>
  </si>
  <si>
    <t>МО "Город Архангельск"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</si>
  <si>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</si>
  <si>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</si>
  <si>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</si>
  <si>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МО "Вилегодский муниципальный район"</t>
  </si>
  <si>
    <t>МО "Красноборский муниципальный район"</t>
  </si>
  <si>
    <t>МО "Котлас"</t>
  </si>
  <si>
    <t>Государственная программа Архангельской области "Культура Русского Севера (2014 – 2020 годы)"</t>
  </si>
  <si>
    <t>Государственная программа Архангельской области "Развитие транспортной системы Архангельской области (2014-2020 годы)"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</si>
  <si>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</si>
  <si>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Государственная программа Архангельской области "Развитие инфраструктуры Соловецкого архипелага (2014 – 2020 годы)"</t>
  </si>
  <si>
    <t>МО "Мезенский муниципальный район"</t>
  </si>
  <si>
    <t>МО "Шенкурский муниципальный район"</t>
  </si>
  <si>
    <t>Государственная программа Архангельской области "Развитие образования и науки Архангельской области (2013 – 2025 годы)"</t>
  </si>
  <si>
    <t>МО "Мирный"</t>
  </si>
  <si>
    <t>МО "Пинежский муниципальный район"</t>
  </si>
  <si>
    <t>МО "Город Новодвинск"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</si>
  <si>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</si>
  <si>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МО "Северодвинск"</t>
  </si>
  <si>
    <t>МО "Лешуконский муниципальный район"</t>
  </si>
  <si>
    <t xml:space="preserve">Исполнено </t>
  </si>
  <si>
    <t>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2018 годы</t>
  </si>
  <si>
    <t>Нераспределенный остаток</t>
  </si>
  <si>
    <t>МО "Няндомский муниципальный район"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</si>
  <si>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</si>
  <si>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</si>
  <si>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</si>
  <si>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</si>
  <si>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</si>
  <si>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16 к пояснительной записке к отчету об исполнении областного бюджета за 2018 год по форме таблицы № 11 приложения № 19 к областному закону "Об областном бюджете на 2018 год и на плановый период 2019 и 2020 годов "</t>
  </si>
  <si>
    <t>МО "Плесецкий муниципальный район"</t>
  </si>
  <si>
    <t>МО "Холмогорский муниципальный район"</t>
  </si>
  <si>
    <t>Субсидии местным бюджетам, распределяемые Правительством Архангельской области в соответствии со статьей 11 настоящего закона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</si>
</sst>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0" fillId="4" borderId="1" xfId="1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wrapText="1"/>
    </xf>
    <xf numFmtId="164" fontId="1" fillId="2" borderId="1" xfId="1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view="pageBreakPreview" topLeftCell="A26" zoomScaleNormal="100" zoomScaleSheetLayoutView="100" workbookViewId="0">
      <selection activeCell="F6" sqref="F6:G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5.7109375" customWidth="1"/>
    <col min="7" max="7" width="14.7109375" customWidth="1"/>
  </cols>
  <sheetData>
    <row r="1" spans="1:9" ht="81" customHeight="1">
      <c r="D1" s="28" t="s">
        <v>37</v>
      </c>
      <c r="E1" s="28"/>
      <c r="F1" s="28"/>
      <c r="G1" s="28"/>
      <c r="H1" s="4"/>
      <c r="I1" s="4"/>
    </row>
    <row r="3" spans="1:9" ht="66.75" customHeight="1">
      <c r="A3" s="38" t="s">
        <v>32</v>
      </c>
      <c r="B3" s="39"/>
      <c r="C3" s="39"/>
      <c r="D3" s="39"/>
      <c r="E3" s="39"/>
      <c r="F3" s="39"/>
      <c r="G3" s="39"/>
    </row>
    <row r="4" spans="1:9" ht="18" customHeight="1">
      <c r="A4" s="2"/>
      <c r="B4" s="3"/>
      <c r="C4" s="3"/>
      <c r="D4" s="13"/>
      <c r="E4" s="3"/>
      <c r="F4" s="3"/>
      <c r="G4" s="3"/>
    </row>
    <row r="5" spans="1:9">
      <c r="G5" s="5" t="s">
        <v>4</v>
      </c>
    </row>
    <row r="6" spans="1:9" ht="39.75" customHeight="1">
      <c r="A6" s="37" t="s">
        <v>0</v>
      </c>
      <c r="B6" s="29" t="s">
        <v>33</v>
      </c>
      <c r="C6" s="31" t="s">
        <v>34</v>
      </c>
      <c r="D6" s="31" t="s">
        <v>17</v>
      </c>
      <c r="E6" s="31" t="s">
        <v>28</v>
      </c>
      <c r="F6" s="35" t="s">
        <v>35</v>
      </c>
      <c r="G6" s="36"/>
    </row>
    <row r="7" spans="1:9" ht="154.5" customHeight="1">
      <c r="A7" s="37"/>
      <c r="B7" s="30"/>
      <c r="C7" s="32"/>
      <c r="D7" s="33"/>
      <c r="E7" s="34"/>
      <c r="F7" s="25" t="s">
        <v>36</v>
      </c>
      <c r="G7" s="26" t="s">
        <v>3</v>
      </c>
    </row>
    <row r="8" spans="1:9">
      <c r="A8" s="6">
        <v>1</v>
      </c>
      <c r="B8" s="6">
        <v>2</v>
      </c>
      <c r="C8" s="6">
        <v>3</v>
      </c>
      <c r="D8" s="6">
        <v>5</v>
      </c>
      <c r="E8" s="6">
        <v>6</v>
      </c>
      <c r="F8" s="6">
        <v>7</v>
      </c>
      <c r="G8" s="6">
        <v>8</v>
      </c>
    </row>
    <row r="9" spans="1:9" ht="51">
      <c r="A9" s="9" t="s">
        <v>11</v>
      </c>
      <c r="B9" s="10">
        <f>B10+B11+B12</f>
        <v>85779.6</v>
      </c>
      <c r="C9" s="24">
        <f>C10+C11+C12</f>
        <v>85779.6</v>
      </c>
      <c r="D9" s="24">
        <f>D10+D11+D12</f>
        <v>85779.6</v>
      </c>
      <c r="E9" s="24">
        <f>E10+E11+E12</f>
        <v>85779.6</v>
      </c>
      <c r="F9" s="14">
        <f>E9/B9*100</f>
        <v>100</v>
      </c>
      <c r="G9" s="14">
        <f>E9/C9*100</f>
        <v>100</v>
      </c>
    </row>
    <row r="10" spans="1:9" ht="15.75">
      <c r="A10" s="8" t="s">
        <v>5</v>
      </c>
      <c r="B10" s="17">
        <v>51905.4</v>
      </c>
      <c r="C10" s="17">
        <v>51905.4</v>
      </c>
      <c r="D10" s="17">
        <v>51905.4</v>
      </c>
      <c r="E10" s="17">
        <v>51905.4</v>
      </c>
      <c r="F10" s="15">
        <f t="shared" ref="F10:F54" si="0">E10/B10*100</f>
        <v>100</v>
      </c>
      <c r="G10" s="15">
        <f t="shared" ref="G10:G54" si="1">E10/C10*100</f>
        <v>100</v>
      </c>
    </row>
    <row r="11" spans="1:9" ht="15" customHeight="1">
      <c r="A11" s="8" t="s">
        <v>12</v>
      </c>
      <c r="B11" s="11">
        <v>33874.199999999997</v>
      </c>
      <c r="C11" s="11">
        <v>33874.199999999997</v>
      </c>
      <c r="D11" s="11">
        <v>33874.199999999997</v>
      </c>
      <c r="E11" s="11">
        <v>33874.199999999997</v>
      </c>
      <c r="F11" s="15">
        <f t="shared" si="0"/>
        <v>100</v>
      </c>
      <c r="G11" s="15">
        <f t="shared" si="1"/>
        <v>100</v>
      </c>
    </row>
    <row r="12" spans="1:9" ht="15.75" hidden="1">
      <c r="A12" s="8" t="s">
        <v>7</v>
      </c>
      <c r="B12" s="11"/>
      <c r="C12" s="21"/>
      <c r="D12" s="21"/>
      <c r="E12" s="21"/>
      <c r="F12" s="15" t="e">
        <f t="shared" si="0"/>
        <v>#DIV/0!</v>
      </c>
      <c r="G12" s="15" t="e">
        <f t="shared" si="1"/>
        <v>#DIV/0!</v>
      </c>
    </row>
    <row r="13" spans="1:9" ht="38.25">
      <c r="A13" s="9" t="s">
        <v>18</v>
      </c>
      <c r="B13" s="12">
        <f>B14</f>
        <v>94954</v>
      </c>
      <c r="C13" s="12">
        <f>C14</f>
        <v>228190.9</v>
      </c>
      <c r="D13" s="12">
        <f t="shared" ref="D13:E13" si="2">D14</f>
        <v>35142.5</v>
      </c>
      <c r="E13" s="12">
        <f t="shared" si="2"/>
        <v>35142.5</v>
      </c>
      <c r="F13" s="14">
        <f t="shared" si="0"/>
        <v>37.010025907281417</v>
      </c>
      <c r="G13" s="14">
        <f t="shared" si="1"/>
        <v>15.40048266604847</v>
      </c>
    </row>
    <row r="14" spans="1:9" ht="15.75">
      <c r="A14" s="8" t="s">
        <v>1</v>
      </c>
      <c r="B14" s="11">
        <v>94954</v>
      </c>
      <c r="C14" s="11">
        <v>228190.9</v>
      </c>
      <c r="D14" s="11">
        <v>35142.5</v>
      </c>
      <c r="E14" s="11">
        <v>35142.5</v>
      </c>
      <c r="F14" s="15">
        <f t="shared" si="0"/>
        <v>37.010025907281417</v>
      </c>
      <c r="G14" s="15">
        <f t="shared" si="1"/>
        <v>15.40048266604847</v>
      </c>
    </row>
    <row r="15" spans="1:9" ht="38.25" hidden="1">
      <c r="A15" s="9" t="s">
        <v>21</v>
      </c>
      <c r="B15" s="12">
        <f>B17+B19+B20+B22</f>
        <v>0</v>
      </c>
      <c r="C15" s="22">
        <f>C17+C19+C20+C22</f>
        <v>0</v>
      </c>
      <c r="D15" s="22">
        <f t="shared" ref="D15:E15" si="3">D16+D17+D18+D22</f>
        <v>0</v>
      </c>
      <c r="E15" s="22">
        <f t="shared" si="3"/>
        <v>0</v>
      </c>
      <c r="F15" s="16" t="e">
        <f t="shared" si="0"/>
        <v>#DIV/0!</v>
      </c>
      <c r="G15" s="15" t="e">
        <f t="shared" si="1"/>
        <v>#DIV/0!</v>
      </c>
    </row>
    <row r="16" spans="1:9" ht="15.75" hidden="1">
      <c r="A16" s="8" t="s">
        <v>5</v>
      </c>
      <c r="B16" s="11"/>
      <c r="C16" s="21"/>
      <c r="D16" s="21"/>
      <c r="E16" s="21"/>
      <c r="F16" s="15" t="e">
        <f t="shared" si="0"/>
        <v>#DIV/0!</v>
      </c>
      <c r="G16" s="15" t="e">
        <f t="shared" si="1"/>
        <v>#DIV/0!</v>
      </c>
    </row>
    <row r="17" spans="1:7" ht="15.75" hidden="1">
      <c r="A17" s="8" t="s">
        <v>13</v>
      </c>
      <c r="B17" s="11"/>
      <c r="C17" s="21"/>
      <c r="D17" s="21"/>
      <c r="E17" s="21"/>
      <c r="F17" s="15" t="e">
        <f t="shared" si="0"/>
        <v>#DIV/0!</v>
      </c>
      <c r="G17" s="15" t="e">
        <f t="shared" si="1"/>
        <v>#DIV/0!</v>
      </c>
    </row>
    <row r="18" spans="1:7" ht="15.75" hidden="1">
      <c r="A18" s="8" t="s">
        <v>1</v>
      </c>
      <c r="B18" s="11"/>
      <c r="C18" s="21"/>
      <c r="D18" s="21"/>
      <c r="E18" s="21"/>
      <c r="F18" s="15" t="e">
        <f t="shared" si="0"/>
        <v>#DIV/0!</v>
      </c>
      <c r="G18" s="15" t="e">
        <f t="shared" si="1"/>
        <v>#DIV/0!</v>
      </c>
    </row>
    <row r="19" spans="1:7" ht="15.75" hidden="1">
      <c r="A19" s="8" t="s">
        <v>19</v>
      </c>
      <c r="B19" s="11"/>
      <c r="C19" s="21"/>
      <c r="D19" s="21"/>
      <c r="E19" s="21"/>
      <c r="F19" s="15" t="e">
        <f t="shared" si="0"/>
        <v>#DIV/0!</v>
      </c>
      <c r="G19" s="15" t="e">
        <f t="shared" si="1"/>
        <v>#DIV/0!</v>
      </c>
    </row>
    <row r="20" spans="1:7" ht="15.75" hidden="1">
      <c r="A20" s="8" t="s">
        <v>1</v>
      </c>
      <c r="B20" s="11"/>
      <c r="C20" s="21"/>
      <c r="D20" s="21"/>
      <c r="E20" s="21"/>
      <c r="F20" s="15" t="e">
        <f t="shared" si="0"/>
        <v>#DIV/0!</v>
      </c>
      <c r="G20" s="15" t="e">
        <f t="shared" si="1"/>
        <v>#DIV/0!</v>
      </c>
    </row>
    <row r="21" spans="1:7" ht="15.75" hidden="1">
      <c r="A21" s="8" t="s">
        <v>20</v>
      </c>
      <c r="B21" s="11"/>
      <c r="C21" s="21"/>
      <c r="D21" s="21"/>
      <c r="E21" s="21"/>
      <c r="F21" s="15" t="e">
        <f t="shared" si="0"/>
        <v>#DIV/0!</v>
      </c>
      <c r="G21" s="15" t="e">
        <f t="shared" si="1"/>
        <v>#DIV/0!</v>
      </c>
    </row>
    <row r="22" spans="1:7" ht="15.75" hidden="1">
      <c r="A22" s="8" t="s">
        <v>8</v>
      </c>
      <c r="B22" s="11"/>
      <c r="C22" s="21"/>
      <c r="D22" s="21"/>
      <c r="E22" s="21"/>
      <c r="F22" s="15" t="e">
        <f t="shared" si="0"/>
        <v>#DIV/0!</v>
      </c>
      <c r="G22" s="15" t="e">
        <f t="shared" si="1"/>
        <v>#DIV/0!</v>
      </c>
    </row>
    <row r="23" spans="1:7" ht="51">
      <c r="A23" s="9" t="s">
        <v>10</v>
      </c>
      <c r="B23" s="12">
        <f>B25+B24</f>
        <v>29349.1</v>
      </c>
      <c r="C23" s="12">
        <f t="shared" ref="C23:E23" si="4">C25+C24</f>
        <v>29349.1</v>
      </c>
      <c r="D23" s="12">
        <f t="shared" si="4"/>
        <v>29344.699999999997</v>
      </c>
      <c r="E23" s="12">
        <f t="shared" si="4"/>
        <v>29344.699999999997</v>
      </c>
      <c r="F23" s="16">
        <f t="shared" si="0"/>
        <v>99.985008058168731</v>
      </c>
      <c r="G23" s="16">
        <f t="shared" si="1"/>
        <v>99.985008058168731</v>
      </c>
    </row>
    <row r="24" spans="1:7" ht="15.75">
      <c r="A24" s="8" t="s">
        <v>38</v>
      </c>
      <c r="B24" s="11">
        <v>6289.1</v>
      </c>
      <c r="C24" s="11">
        <v>6289.1</v>
      </c>
      <c r="D24" s="11">
        <v>6289.1</v>
      </c>
      <c r="E24" s="11">
        <v>6289.1</v>
      </c>
      <c r="F24" s="15">
        <f t="shared" si="0"/>
        <v>100</v>
      </c>
      <c r="G24" s="15">
        <f t="shared" si="1"/>
        <v>100</v>
      </c>
    </row>
    <row r="25" spans="1:7" ht="15.75">
      <c r="A25" s="8" t="s">
        <v>22</v>
      </c>
      <c r="B25" s="11">
        <v>23060</v>
      </c>
      <c r="C25" s="11">
        <v>23060</v>
      </c>
      <c r="D25" s="11">
        <v>23055.599999999999</v>
      </c>
      <c r="E25" s="11">
        <v>23055.599999999999</v>
      </c>
      <c r="F25" s="15">
        <f t="shared" si="0"/>
        <v>99.980919340849951</v>
      </c>
      <c r="G25" s="15">
        <f t="shared" si="1"/>
        <v>99.980919340849951</v>
      </c>
    </row>
    <row r="26" spans="1:7" ht="63.75">
      <c r="A26" s="9" t="s">
        <v>25</v>
      </c>
      <c r="B26" s="12">
        <f>B27+B29+B30+B31+B28</f>
        <v>844012.79999999993</v>
      </c>
      <c r="C26" s="12">
        <f t="shared" ref="C26:E26" si="5">C27+C29+C30+C31+C28</f>
        <v>844012.79999999993</v>
      </c>
      <c r="D26" s="12">
        <f t="shared" si="5"/>
        <v>786324.4</v>
      </c>
      <c r="E26" s="12">
        <f t="shared" si="5"/>
        <v>785894.5</v>
      </c>
      <c r="F26" s="16">
        <f t="shared" si="0"/>
        <v>93.114049929100602</v>
      </c>
      <c r="G26" s="16">
        <f t="shared" si="1"/>
        <v>93.114049929100602</v>
      </c>
    </row>
    <row r="27" spans="1:7" ht="15.75">
      <c r="A27" s="8" t="s">
        <v>23</v>
      </c>
      <c r="B27" s="11">
        <v>31820.2</v>
      </c>
      <c r="C27" s="11">
        <v>31820.2</v>
      </c>
      <c r="D27" s="11">
        <v>31134.799999999999</v>
      </c>
      <c r="E27" s="11">
        <v>31126.5</v>
      </c>
      <c r="F27" s="15">
        <f t="shared" si="0"/>
        <v>97.819938278200638</v>
      </c>
      <c r="G27" s="15">
        <f t="shared" si="1"/>
        <v>97.819938278200638</v>
      </c>
    </row>
    <row r="28" spans="1:7" ht="15.75">
      <c r="A28" s="8" t="s">
        <v>39</v>
      </c>
      <c r="B28" s="11">
        <v>17224.7</v>
      </c>
      <c r="C28" s="11">
        <v>17224.7</v>
      </c>
      <c r="D28" s="11">
        <v>16664.099999999999</v>
      </c>
      <c r="E28" s="11">
        <v>16664.099999999999</v>
      </c>
      <c r="F28" s="15">
        <f t="shared" si="0"/>
        <v>96.745371472362351</v>
      </c>
      <c r="G28" s="15">
        <f t="shared" si="1"/>
        <v>96.745371472362351</v>
      </c>
    </row>
    <row r="29" spans="1:7" ht="15.75">
      <c r="A29" s="8" t="s">
        <v>8</v>
      </c>
      <c r="B29" s="11">
        <v>150416.4</v>
      </c>
      <c r="C29" s="11">
        <v>150416.4</v>
      </c>
      <c r="D29" s="11">
        <v>100446.7</v>
      </c>
      <c r="E29" s="11">
        <v>100028</v>
      </c>
      <c r="F29" s="15">
        <f t="shared" si="0"/>
        <v>66.500727314308818</v>
      </c>
      <c r="G29" s="15">
        <f t="shared" si="1"/>
        <v>66.500727314308818</v>
      </c>
    </row>
    <row r="30" spans="1:7" ht="15.75">
      <c r="A30" s="8" t="s">
        <v>24</v>
      </c>
      <c r="B30" s="11">
        <v>10941.5</v>
      </c>
      <c r="C30" s="11">
        <v>10941.5</v>
      </c>
      <c r="D30" s="11">
        <v>4468.8</v>
      </c>
      <c r="E30" s="11">
        <v>4465.8999999999996</v>
      </c>
      <c r="F30" s="15">
        <f t="shared" si="0"/>
        <v>40.816158661975045</v>
      </c>
      <c r="G30" s="15">
        <f t="shared" si="1"/>
        <v>40.816158661975045</v>
      </c>
    </row>
    <row r="31" spans="1:7" ht="15.75">
      <c r="A31" s="8" t="s">
        <v>22</v>
      </c>
      <c r="B31" s="11">
        <v>633610</v>
      </c>
      <c r="C31" s="11">
        <v>633610</v>
      </c>
      <c r="D31" s="11">
        <v>633610</v>
      </c>
      <c r="E31" s="11">
        <v>633610</v>
      </c>
      <c r="F31" s="15">
        <f t="shared" si="0"/>
        <v>100</v>
      </c>
      <c r="G31" s="15">
        <f t="shared" si="1"/>
        <v>100</v>
      </c>
    </row>
    <row r="32" spans="1:7" ht="76.5">
      <c r="A32" s="9" t="s">
        <v>9</v>
      </c>
      <c r="B32" s="12">
        <f>B34+B33</f>
        <v>68642.100000000006</v>
      </c>
      <c r="C32" s="12">
        <f t="shared" ref="C32:E32" si="6">C34+C33</f>
        <v>68642.100000000006</v>
      </c>
      <c r="D32" s="12">
        <f t="shared" si="6"/>
        <v>68642.100000000006</v>
      </c>
      <c r="E32" s="12">
        <f t="shared" si="6"/>
        <v>68642.100000000006</v>
      </c>
      <c r="F32" s="16">
        <f t="shared" si="0"/>
        <v>100</v>
      </c>
      <c r="G32" s="16">
        <f t="shared" si="1"/>
        <v>100</v>
      </c>
    </row>
    <row r="33" spans="1:7" ht="15.75">
      <c r="A33" s="8" t="s">
        <v>26</v>
      </c>
      <c r="B33" s="11">
        <v>35508.9</v>
      </c>
      <c r="C33" s="11">
        <v>35508.9</v>
      </c>
      <c r="D33" s="11">
        <v>35508.9</v>
      </c>
      <c r="E33" s="11">
        <v>35508.9</v>
      </c>
      <c r="F33" s="15">
        <f t="shared" si="0"/>
        <v>100</v>
      </c>
      <c r="G33" s="15">
        <f t="shared" si="1"/>
        <v>100</v>
      </c>
    </row>
    <row r="34" spans="1:7" ht="16.5" customHeight="1">
      <c r="A34" s="8" t="s">
        <v>14</v>
      </c>
      <c r="B34" s="11">
        <v>33133.199999999997</v>
      </c>
      <c r="C34" s="11">
        <v>33133.199999999997</v>
      </c>
      <c r="D34" s="11">
        <v>33133.199999999997</v>
      </c>
      <c r="E34" s="11">
        <v>33133.199999999997</v>
      </c>
      <c r="F34" s="15">
        <f t="shared" si="0"/>
        <v>100</v>
      </c>
      <c r="G34" s="15">
        <f t="shared" si="1"/>
        <v>100</v>
      </c>
    </row>
    <row r="35" spans="1:7" ht="45" customHeight="1">
      <c r="A35" s="9" t="s">
        <v>15</v>
      </c>
      <c r="B35" s="12">
        <f>B36+B37</f>
        <v>120774.5</v>
      </c>
      <c r="C35" s="12">
        <f t="shared" ref="C35:E35" si="7">C36+C37</f>
        <v>120774.5</v>
      </c>
      <c r="D35" s="12">
        <f t="shared" si="7"/>
        <v>120774.5</v>
      </c>
      <c r="E35" s="12">
        <f t="shared" si="7"/>
        <v>120774.5</v>
      </c>
      <c r="F35" s="16">
        <f t="shared" si="0"/>
        <v>100</v>
      </c>
      <c r="G35" s="16">
        <f t="shared" si="1"/>
        <v>100</v>
      </c>
    </row>
    <row r="36" spans="1:7" ht="17.25" customHeight="1">
      <c r="A36" s="8" t="s">
        <v>6</v>
      </c>
      <c r="B36" s="11">
        <v>98898.3</v>
      </c>
      <c r="C36" s="11">
        <v>98898.3</v>
      </c>
      <c r="D36" s="11">
        <v>98898.3</v>
      </c>
      <c r="E36" s="11">
        <v>98898.3</v>
      </c>
      <c r="F36" s="23">
        <f t="shared" si="0"/>
        <v>100</v>
      </c>
      <c r="G36" s="18">
        <f t="shared" si="1"/>
        <v>100</v>
      </c>
    </row>
    <row r="37" spans="1:7" ht="17.25" customHeight="1">
      <c r="A37" s="8" t="s">
        <v>27</v>
      </c>
      <c r="B37" s="11">
        <v>21876.2</v>
      </c>
      <c r="C37" s="11">
        <v>21876.2</v>
      </c>
      <c r="D37" s="11">
        <v>21876.2</v>
      </c>
      <c r="E37" s="11">
        <v>21876.2</v>
      </c>
      <c r="F37" s="23">
        <f t="shared" si="0"/>
        <v>100</v>
      </c>
      <c r="G37" s="18">
        <f t="shared" si="1"/>
        <v>100</v>
      </c>
    </row>
    <row r="38" spans="1:7" ht="46.5" customHeight="1">
      <c r="A38" s="9" t="s">
        <v>16</v>
      </c>
      <c r="B38" s="12">
        <f>B39</f>
        <v>171766.7</v>
      </c>
      <c r="C38" s="12">
        <f>C39</f>
        <v>171766.7</v>
      </c>
      <c r="D38" s="12">
        <f t="shared" ref="D38:E38" si="8">D39</f>
        <v>171766.7</v>
      </c>
      <c r="E38" s="12">
        <f t="shared" si="8"/>
        <v>171766.7</v>
      </c>
      <c r="F38" s="16">
        <f t="shared" si="0"/>
        <v>100</v>
      </c>
      <c r="G38" s="16">
        <f t="shared" si="1"/>
        <v>100</v>
      </c>
    </row>
    <row r="39" spans="1:7" ht="15.75">
      <c r="A39" s="8" t="s">
        <v>8</v>
      </c>
      <c r="B39" s="11">
        <v>171766.7</v>
      </c>
      <c r="C39" s="11">
        <v>171766.7</v>
      </c>
      <c r="D39" s="11">
        <v>171766.7</v>
      </c>
      <c r="E39" s="11">
        <v>171766.7</v>
      </c>
      <c r="F39" s="15">
        <f t="shared" si="0"/>
        <v>100</v>
      </c>
      <c r="G39" s="18">
        <f t="shared" si="1"/>
        <v>100</v>
      </c>
    </row>
    <row r="40" spans="1:7" ht="44.25" customHeight="1">
      <c r="A40" s="19" t="s">
        <v>21</v>
      </c>
      <c r="B40" s="12">
        <f>B41</f>
        <v>189283.7</v>
      </c>
      <c r="C40" s="12">
        <f>C42+C43+C44+C45</f>
        <v>189283.74599999998</v>
      </c>
      <c r="D40" s="12">
        <f t="shared" ref="D40:E40" si="9">D42+D43+D44+D45</f>
        <v>119701.44500000001</v>
      </c>
      <c r="E40" s="12">
        <f t="shared" si="9"/>
        <v>119701.44500000001</v>
      </c>
      <c r="F40" s="16">
        <f t="shared" si="0"/>
        <v>63.239172205530636</v>
      </c>
      <c r="G40" s="16">
        <f t="shared" si="1"/>
        <v>63.239156837058808</v>
      </c>
    </row>
    <row r="41" spans="1:7" ht="44.25" customHeight="1">
      <c r="A41" s="27" t="s">
        <v>40</v>
      </c>
      <c r="B41" s="11">
        <v>189283.7</v>
      </c>
      <c r="C41" s="11">
        <v>189283.7</v>
      </c>
      <c r="D41" s="11">
        <f>D42+D43+D45</f>
        <v>119701.44500000001</v>
      </c>
      <c r="E41" s="11">
        <f>E42+E43+E45</f>
        <v>119701.44500000001</v>
      </c>
      <c r="F41" s="18">
        <f t="shared" ref="F41" si="10">E41/B41*100</f>
        <v>63.239172205530636</v>
      </c>
      <c r="G41" s="18">
        <f t="shared" ref="G41" si="11">E41/C41*100</f>
        <v>63.239172205530636</v>
      </c>
    </row>
    <row r="42" spans="1:7" ht="15.75">
      <c r="A42" s="8" t="s">
        <v>13</v>
      </c>
      <c r="B42" s="11">
        <v>50444.446000000004</v>
      </c>
      <c r="C42" s="11">
        <v>50444.446000000004</v>
      </c>
      <c r="D42" s="11">
        <v>50444.446000000004</v>
      </c>
      <c r="E42" s="11">
        <v>50444.446000000004</v>
      </c>
      <c r="F42" s="15">
        <f t="shared" si="0"/>
        <v>100</v>
      </c>
      <c r="G42" s="18">
        <f t="shared" si="1"/>
        <v>100</v>
      </c>
    </row>
    <row r="43" spans="1:7" ht="14.25" customHeight="1">
      <c r="A43" s="8" t="s">
        <v>19</v>
      </c>
      <c r="B43" s="11">
        <v>39900</v>
      </c>
      <c r="C43" s="11">
        <v>39900</v>
      </c>
      <c r="D43" s="11">
        <v>0</v>
      </c>
      <c r="E43" s="11">
        <v>0</v>
      </c>
      <c r="F43" s="15">
        <f t="shared" si="0"/>
        <v>0</v>
      </c>
      <c r="G43" s="18">
        <f t="shared" si="1"/>
        <v>0</v>
      </c>
    </row>
    <row r="44" spans="1:7" ht="9.75" hidden="1" customHeight="1">
      <c r="A44" s="8"/>
      <c r="B44" s="11"/>
      <c r="C44" s="11"/>
      <c r="D44" s="11"/>
      <c r="E44" s="11"/>
      <c r="F44" s="15" t="e">
        <f t="shared" si="0"/>
        <v>#DIV/0!</v>
      </c>
      <c r="G44" s="18" t="e">
        <f t="shared" si="1"/>
        <v>#DIV/0!</v>
      </c>
    </row>
    <row r="45" spans="1:7" ht="15.75">
      <c r="A45" s="8" t="s">
        <v>20</v>
      </c>
      <c r="B45" s="11">
        <v>98939.3</v>
      </c>
      <c r="C45" s="11">
        <v>98939.3</v>
      </c>
      <c r="D45" s="11">
        <v>69256.998999999996</v>
      </c>
      <c r="E45" s="11">
        <v>69256.998999999996</v>
      </c>
      <c r="F45" s="15">
        <f t="shared" si="0"/>
        <v>69.999483521714822</v>
      </c>
      <c r="G45" s="18">
        <f t="shared" si="1"/>
        <v>69.999483521714822</v>
      </c>
    </row>
    <row r="46" spans="1:7" ht="40.5" customHeight="1">
      <c r="A46" s="9" t="s">
        <v>29</v>
      </c>
      <c r="B46" s="12">
        <f>B48+B49+B51+B52+B53+B50</f>
        <v>269574.3</v>
      </c>
      <c r="C46" s="12">
        <f>C48+C49+C51+C52+C53+C50</f>
        <v>268374.39999999997</v>
      </c>
      <c r="D46" s="12">
        <f t="shared" ref="D46:E46" si="12">D48+D49+D51+D52+D53+D50</f>
        <v>114447.59999999999</v>
      </c>
      <c r="E46" s="12">
        <f t="shared" si="12"/>
        <v>113713.29999999999</v>
      </c>
      <c r="F46" s="16">
        <f t="shared" si="0"/>
        <v>42.182544849416281</v>
      </c>
      <c r="G46" s="16">
        <f t="shared" si="1"/>
        <v>42.371142702135529</v>
      </c>
    </row>
    <row r="47" spans="1:7" ht="40.5" hidden="1" customHeight="1">
      <c r="A47" s="27" t="s">
        <v>40</v>
      </c>
      <c r="B47" s="22">
        <v>269574.3</v>
      </c>
      <c r="C47" s="12"/>
      <c r="D47" s="12"/>
      <c r="E47" s="12"/>
      <c r="F47" s="15">
        <f t="shared" ref="F47" si="13">E47/B47*100</f>
        <v>0</v>
      </c>
      <c r="G47" s="18" t="e">
        <f t="shared" ref="G47" si="14">E47/C47*100</f>
        <v>#DIV/0!</v>
      </c>
    </row>
    <row r="48" spans="1:7" ht="15.75">
      <c r="A48" s="8" t="s">
        <v>7</v>
      </c>
      <c r="B48" s="11">
        <f>612.7+513</f>
        <v>1125.7</v>
      </c>
      <c r="C48" s="11">
        <f>612.7+513</f>
        <v>1125.7</v>
      </c>
      <c r="D48" s="11">
        <f>391.9+328.1</f>
        <v>720</v>
      </c>
      <c r="E48" s="11">
        <f>391.9+328.1</f>
        <v>720</v>
      </c>
      <c r="F48" s="15">
        <f t="shared" si="0"/>
        <v>63.960202540641376</v>
      </c>
      <c r="G48" s="18">
        <f t="shared" si="1"/>
        <v>63.960202540641376</v>
      </c>
    </row>
    <row r="49" spans="1:7" ht="15.75">
      <c r="A49" s="8" t="s">
        <v>31</v>
      </c>
      <c r="B49" s="11">
        <f>935.6+783.3</f>
        <v>1718.9</v>
      </c>
      <c r="C49" s="11">
        <f>935.6+783.4</f>
        <v>1719</v>
      </c>
      <c r="D49" s="11">
        <v>0</v>
      </c>
      <c r="E49" s="11">
        <v>0</v>
      </c>
      <c r="F49" s="15">
        <f t="shared" si="0"/>
        <v>0</v>
      </c>
      <c r="G49" s="18">
        <f t="shared" si="1"/>
        <v>0</v>
      </c>
    </row>
    <row r="50" spans="1:7" ht="15.75">
      <c r="A50" s="8" t="s">
        <v>1</v>
      </c>
      <c r="B50" s="11">
        <v>2776.1</v>
      </c>
      <c r="C50" s="11">
        <v>2776.1</v>
      </c>
      <c r="D50" s="11">
        <v>2506.4</v>
      </c>
      <c r="E50" s="11">
        <v>2506.4</v>
      </c>
      <c r="F50" s="15">
        <f t="shared" si="0"/>
        <v>90.284932098987795</v>
      </c>
      <c r="G50" s="18">
        <f t="shared" si="1"/>
        <v>90.284932098987795</v>
      </c>
    </row>
    <row r="51" spans="1:7" ht="15.75">
      <c r="A51" s="8" t="s">
        <v>8</v>
      </c>
      <c r="B51" s="11">
        <f>206490.6+25127</f>
        <v>231617.6</v>
      </c>
      <c r="C51" s="11">
        <f>206490.6+25127</f>
        <v>231617.6</v>
      </c>
      <c r="D51" s="11">
        <f>85778.3+22104.2</f>
        <v>107882.5</v>
      </c>
      <c r="E51" s="11">
        <f>85044+22104.2</f>
        <v>107148.2</v>
      </c>
      <c r="F51" s="15">
        <f t="shared" si="0"/>
        <v>46.260819557753813</v>
      </c>
      <c r="G51" s="18">
        <f t="shared" si="1"/>
        <v>46.260819557753813</v>
      </c>
    </row>
    <row r="52" spans="1:7" ht="15.75">
      <c r="A52" s="8" t="s">
        <v>26</v>
      </c>
      <c r="B52" s="11">
        <f>10535.9+960.5</f>
        <v>11496.4</v>
      </c>
      <c r="C52" s="11">
        <f>10535.9+960.5</f>
        <v>11496.4</v>
      </c>
      <c r="D52" s="11">
        <v>3338.7</v>
      </c>
      <c r="E52" s="11">
        <v>3338.7</v>
      </c>
      <c r="F52" s="15">
        <f t="shared" si="0"/>
        <v>29.041265091680874</v>
      </c>
      <c r="G52" s="18">
        <f t="shared" si="1"/>
        <v>29.041265091680874</v>
      </c>
    </row>
    <row r="53" spans="1:7" ht="15.75">
      <c r="A53" s="8" t="s">
        <v>30</v>
      </c>
      <c r="B53" s="11">
        <f>19639.6+1200</f>
        <v>20839.599999999999</v>
      </c>
      <c r="C53" s="11">
        <v>19639.599999999999</v>
      </c>
      <c r="D53" s="11">
        <v>0</v>
      </c>
      <c r="E53" s="11">
        <v>0</v>
      </c>
      <c r="F53" s="15">
        <f t="shared" si="0"/>
        <v>0</v>
      </c>
      <c r="G53" s="18">
        <f t="shared" si="1"/>
        <v>0</v>
      </c>
    </row>
    <row r="54" spans="1:7" ht="15.75">
      <c r="A54" s="20" t="s">
        <v>2</v>
      </c>
      <c r="B54" s="7">
        <f>B9+B13+B23+B26+B32+B35+B38+B40+B46</f>
        <v>1874136.8</v>
      </c>
      <c r="C54" s="7">
        <f t="shared" ref="C54:E54" si="15">C9+C13+C23+C26+C32+C35+C38+C40+C46</f>
        <v>2006173.8459999999</v>
      </c>
      <c r="D54" s="7">
        <f t="shared" si="15"/>
        <v>1531923.5449999999</v>
      </c>
      <c r="E54" s="7">
        <f t="shared" si="15"/>
        <v>1530759.345</v>
      </c>
      <c r="F54" s="7">
        <f t="shared" si="0"/>
        <v>81.67810081953462</v>
      </c>
      <c r="G54" s="7">
        <f t="shared" si="1"/>
        <v>76.302427531497187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2019-03-21T11:52:39Z</cp:lastPrinted>
  <dcterms:created xsi:type="dcterms:W3CDTF">2016-04-12T05:33:06Z</dcterms:created>
  <dcterms:modified xsi:type="dcterms:W3CDTF">2019-03-21T11:52:42Z</dcterms:modified>
</cp:coreProperties>
</file>