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9720" windowHeight="7320"/>
  </bookViews>
  <sheets>
    <sheet name="Лист1" sheetId="9" r:id="rId1"/>
  </sheets>
  <definedNames>
    <definedName name="_xlnm.Print_Titles" localSheetId="0">Лист1!$6:$7</definedName>
    <definedName name="_xlnm.Print_Area" localSheetId="0">Лист1!$A$1:$H$50</definedName>
  </definedNames>
  <calcPr calcId="125725"/>
</workbook>
</file>

<file path=xl/calcChain.xml><?xml version="1.0" encoding="utf-8"?>
<calcChain xmlns="http://schemas.openxmlformats.org/spreadsheetml/2006/main">
  <c r="F8" i="9"/>
  <c r="G49"/>
  <c r="G46"/>
  <c r="G43"/>
  <c r="G39"/>
  <c r="G35"/>
  <c r="G34"/>
  <c r="G33"/>
  <c r="G29"/>
  <c r="G24"/>
  <c r="G23"/>
  <c r="G22"/>
  <c r="G21"/>
  <c r="G19"/>
  <c r="G17"/>
  <c r="G12"/>
  <c r="G10"/>
  <c r="F20"/>
  <c r="G20" s="1"/>
  <c r="F17"/>
  <c r="F48"/>
  <c r="F47" s="1"/>
  <c r="F45"/>
  <c r="F44" s="1"/>
  <c r="G44" s="1"/>
  <c r="F42"/>
  <c r="F41" s="1"/>
  <c r="F40" s="1"/>
  <c r="F38"/>
  <c r="F37" s="1"/>
  <c r="G37" s="1"/>
  <c r="E48"/>
  <c r="E47" s="1"/>
  <c r="E45"/>
  <c r="E44" s="1"/>
  <c r="E42"/>
  <c r="E41" s="1"/>
  <c r="E40" s="1"/>
  <c r="E38"/>
  <c r="E37" s="1"/>
  <c r="F32"/>
  <c r="F31" s="1"/>
  <c r="F30" s="1"/>
  <c r="F25" s="1"/>
  <c r="G25" s="1"/>
  <c r="F28"/>
  <c r="F27" s="1"/>
  <c r="F26" s="1"/>
  <c r="G26" s="1"/>
  <c r="E32"/>
  <c r="E31" s="1"/>
  <c r="E30" s="1"/>
  <c r="E25" s="1"/>
  <c r="E28"/>
  <c r="E27" s="1"/>
  <c r="E26" s="1"/>
  <c r="F18"/>
  <c r="F15"/>
  <c r="F14" s="1"/>
  <c r="F11"/>
  <c r="F9"/>
  <c r="G9" s="1"/>
  <c r="E18"/>
  <c r="E15"/>
  <c r="E14" s="1"/>
  <c r="E11"/>
  <c r="E9"/>
  <c r="G40" l="1"/>
  <c r="G11"/>
  <c r="G8" s="1"/>
  <c r="G47"/>
  <c r="E36"/>
  <c r="G41"/>
  <c r="G18"/>
  <c r="G32"/>
  <c r="G42"/>
  <c r="E13"/>
  <c r="G30"/>
  <c r="G45"/>
  <c r="G48"/>
  <c r="G38"/>
  <c r="G28"/>
  <c r="G31"/>
  <c r="G27"/>
  <c r="F36"/>
  <c r="E8"/>
  <c r="F13"/>
  <c r="F50" s="1"/>
  <c r="D19"/>
  <c r="C19"/>
  <c r="G36" l="1"/>
  <c r="G50" s="1"/>
  <c r="E50"/>
  <c r="D18"/>
  <c r="D38"/>
  <c r="D37" s="1"/>
  <c r="D45"/>
  <c r="D15"/>
  <c r="D11"/>
  <c r="D9"/>
  <c r="D8" l="1"/>
  <c r="D33"/>
  <c r="D32" s="1"/>
  <c r="D31" s="1"/>
  <c r="D30" s="1"/>
  <c r="D29"/>
  <c r="D28" s="1"/>
  <c r="D27" s="1"/>
  <c r="D26" s="1"/>
  <c r="D14"/>
  <c r="D13"/>
  <c r="D44"/>
  <c r="D25" l="1"/>
  <c r="D42"/>
  <c r="D41" s="1"/>
  <c r="C45"/>
  <c r="C44" s="1"/>
  <c r="C42"/>
  <c r="C40" s="1"/>
  <c r="C38"/>
  <c r="C37" s="1"/>
  <c r="C18"/>
  <c r="C15"/>
  <c r="C11"/>
  <c r="C9"/>
  <c r="C33" l="1"/>
  <c r="C32" s="1"/>
  <c r="C31" s="1"/>
  <c r="C30" s="1"/>
  <c r="C29"/>
  <c r="C28" s="1"/>
  <c r="C27" s="1"/>
  <c r="C26" s="1"/>
  <c r="C13"/>
  <c r="C36"/>
  <c r="C8"/>
  <c r="C14"/>
  <c r="C41"/>
  <c r="D40"/>
  <c r="D36" s="1"/>
  <c r="D50" s="1"/>
  <c r="C25" l="1"/>
  <c r="C50" s="1"/>
</calcChain>
</file>

<file path=xl/sharedStrings.xml><?xml version="1.0" encoding="utf-8"?>
<sst xmlns="http://schemas.openxmlformats.org/spreadsheetml/2006/main" count="91" uniqueCount="91">
  <si>
    <t>Наименование</t>
  </si>
  <si>
    <t>Кредиты кредитных организаций в валюте Российской Федерации</t>
  </si>
  <si>
    <t>000 01 02 00 00 00 0000 000</t>
  </si>
  <si>
    <t>Получение кредитов от кредитных организаций в валюте Российской Федерации</t>
  </si>
  <si>
    <t>000 01 02 00 00 00 0000 700</t>
  </si>
  <si>
    <t>000 01 02 00 00 02 0000 710</t>
  </si>
  <si>
    <t xml:space="preserve">Погашение кредитов, предоставленных кредитными организациями в валюте Российской Федерации </t>
  </si>
  <si>
    <t>000 01 02 00 00 00 0000 800</t>
  </si>
  <si>
    <t>000 01 02 00 00 02 0000 810</t>
  </si>
  <si>
    <t>000 01 03 00 00 00 0000 000</t>
  </si>
  <si>
    <t>Получение бюджетных кредитов от других бюджетов бюджетной системы Российской Федерации в валюте Российской Федерации</t>
  </si>
  <si>
    <t>Погашение бюджетных кредитов, полученных от других бюджетов бюджетной системы Российской Федерации в валюте Российской Федерации</t>
  </si>
  <si>
    <t>000 01 05 00 00 00 0000 000</t>
  </si>
  <si>
    <t>Увеличение остатков средств бюджетов</t>
  </si>
  <si>
    <t>000 01 05 00 00 00 0000 500</t>
  </si>
  <si>
    <t>Увеличение прочих остатков средств бюджетов</t>
  </si>
  <si>
    <t>000 01 05 02 00 00 0000 500</t>
  </si>
  <si>
    <t>Увеличение прочих остатков денежных средств бюджетов</t>
  </si>
  <si>
    <t>000 01 05 02 01 00 0000 510</t>
  </si>
  <si>
    <t>000 01 05 02 01 02 0000 510</t>
  </si>
  <si>
    <t>Уменьшение остатков средств бюджетов</t>
  </si>
  <si>
    <t>000 01 05 00 00 00 0000 600</t>
  </si>
  <si>
    <t>Уменьшение прочих остатков средств бюджетов</t>
  </si>
  <si>
    <t>000 01 05 02 00 00 0000 600</t>
  </si>
  <si>
    <t>Уменьшение прочих остатков денежных средств бюджетов</t>
  </si>
  <si>
    <t>000 01 05 02 01 00 0000 610</t>
  </si>
  <si>
    <t>000 01 05 02 01 02 0000 610</t>
  </si>
  <si>
    <t>Иные источники внутреннего финансирования дефицитов бюджетов</t>
  </si>
  <si>
    <t>000 01 06 00 00 00 0000 000</t>
  </si>
  <si>
    <t>Акции и иные формы участия в капитале, находящиеся в государственной и муниципальной собственности</t>
  </si>
  <si>
    <t>000 01 06 01 00 00 0000 000</t>
  </si>
  <si>
    <t>Средства от продажи акций и иных форм участия в капитале, находящихся в государственной и муниципальной собственности</t>
  </si>
  <si>
    <t>000 01 06 01 00 00 0000 630</t>
  </si>
  <si>
    <t>000 01 06 01 00 02 0000 630</t>
  </si>
  <si>
    <t>Исполнение государственных и муниципальных гарантий в валюте Российской Федерации</t>
  </si>
  <si>
    <t>000 01 06 04 00 00 0000 000</t>
  </si>
  <si>
    <t xml:space="preserve">Бюджетные кредиты, предоставленные внутри страны в валюте Российской Федерации </t>
  </si>
  <si>
    <t>000 01 06 05 00 00 0000 000</t>
  </si>
  <si>
    <t xml:space="preserve">Возврат бюджетных кредитов, предоставленных внутри страны в валюте Российской Федерации </t>
  </si>
  <si>
    <t>000 01 06 05 00 00 0000 600</t>
  </si>
  <si>
    <t>000 01 06 05 01 02 0000 640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</si>
  <si>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</si>
  <si>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Итого</t>
  </si>
  <si>
    <t>Бюджетные кредиты от других бюджетов бюджетной системы Российской Федерации в валюте Российской Федерации</t>
  </si>
  <si>
    <t xml:space="preserve">Бюджетные кредиты от других бюджетов бюджетной системы Российской Федерации </t>
  </si>
  <si>
    <t>000 01 03 01 00 00 0000 000</t>
  </si>
  <si>
    <t>000 01 03 01 00 00 0000 700</t>
  </si>
  <si>
    <t>000 01 03 01 00 02 0000 710</t>
  </si>
  <si>
    <t>000 01 03 01 00 00 0000 800</t>
  </si>
  <si>
    <t>000 01 03 01 00 02 0000 810</t>
  </si>
  <si>
    <t>000 01 06 04 01 00 0000 000</t>
  </si>
  <si>
    <t xml:space="preserve">Исполнение государственных и муниципальных гарантий </t>
  </si>
  <si>
    <t>000 01 06 04 01 00 0000 800</t>
  </si>
  <si>
    <t>000 01 06 04 01 02 0000 810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</si>
  <si>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</si>
  <si>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Код бюджетной классификации 
Российской Федерации</t>
  </si>
  <si>
    <t>из них: привлечение из федерального бюджета бюджетных кредитов на пополнение остатков средств на счетах бюджетов субъектов Российской Федерации</t>
  </si>
  <si>
    <t>из них: погашение бюджетных кредитов на пополнение остатков средств на счетах бюджетов субъектов Российской Федерации</t>
  </si>
  <si>
    <t>Возврат бюджетных кредитов, предоставленных юридическим лицам из бюджетов субъектов Российской Федерации в валюте Российской Федерации</t>
  </si>
  <si>
    <t>Получение кредитов от кредитных организаций бюджетами субъектов Российской Федерации в валюте Российской Федерации</t>
  </si>
  <si>
    <t>Погашение бюджетами субъектов Российской Федерации кредитов от кредитных организаций в валюте Российской Федерации</t>
  </si>
  <si>
    <t>Получение кредитов от других бюджетов бюджетной системы Российской Федерации бюджетами субъектов Российской Федерации в валюте Российской Федерации</t>
  </si>
  <si>
    <t>Погашение бюджетами субъектов Российской Федерации кредитов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</si>
  <si>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бюджетов</t>
  </si>
  <si>
    <t>Увеличение прочих остатков денежных средств бюджетов субъектов Российской Федерации</t>
  </si>
  <si>
    <t>Уменьшение прочих остатков денежных средств бюджетов субъектов Российской Федерации</t>
  </si>
  <si>
    <t>Средства от продажи акций и иных форм участия в капитале, находящихся в собственности субъектов Российской Федерации</t>
  </si>
  <si>
    <t>погашение реструктурированной задолженности по бюджетному кредиту в соответствии с дополнительным соглашением № 1 от 25 декабря 2017 года к Соглашению от 25 ноября 2015 года № 01-01-06/06-221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t>
  </si>
  <si>
    <t>погашение реструктурированной задолженности по бюджетному кредиту в соответствии с дополнительным соглашением № 1 от 25 декабря 2017 года к Соглашению от 03 августа 2017 года № 01-01-06/06-214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t>
  </si>
  <si>
    <t>погашение реструктурированной задолженности по бюджетному кредиту в соответствии с дополнительным соглашением № 1 от 25 декабря 2017 года к Соглашению от 22 августа 2017 года № 01-01-06/06-222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t>
  </si>
  <si>
    <t>погашение реструктурированной задолженности по бюджетному кредиту в соответствии с дополнительным соглашением № 1 от 27 декабря 2017 года к Соглашению от 21 декабря 2017 года № 01-01-06/06-361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t>
  </si>
  <si>
    <t>Операции по управлению остатками средств на единых счетах бюджетов</t>
  </si>
  <si>
    <t>000 01 06 10 00 00 0000 000</t>
  </si>
  <si>
    <t>Увеличение финансовых активов в государственной (муниципальной)  собственности за счет средств учреждений (организаций), лицевые счета которым открыты в территориальных органах Федерального казначейства или в финансовых органах</t>
  </si>
  <si>
    <t>000 01 06  10 02 00 0000 500</t>
  </si>
  <si>
    <t>Увеличение финансовых активов в собственности субъектов Российской Федерации за счет средств автономных и бюджетных учреждений</t>
  </si>
  <si>
    <t>000 01 06 10 02 02 0000 550</t>
  </si>
  <si>
    <t>Уменьшение прочих остатков средств бюджетов субъектов Российской Федерации, временно размещенных в ценные бумаги</t>
  </si>
  <si>
    <t>000 01 05 02 02 02 0000 620</t>
  </si>
  <si>
    <t>000 01 05 02 02 00 0000 620</t>
  </si>
  <si>
    <t xml:space="preserve">Уменьшение прочих остатков средств бюджетов, временно размещенных в ценные бумаги
</t>
  </si>
  <si>
    <t>Уточненная сводная бюджетная роспись на 2019 год по состоянию на 31.03.2019</t>
  </si>
  <si>
    <t>Отклонения плановых показателей по источникам финансирования дефицита областного бюджета за 1 квартал 2019 года</t>
  </si>
  <si>
    <t>Сумма внесенных изменений</t>
  </si>
  <si>
    <t>Обоснование внесенных изменений</t>
  </si>
  <si>
    <t>Утверждено на год областным законом                                                от 17.12. 2018                     № 35-4-ОЗ</t>
  </si>
  <si>
    <t>Обусловлено фактически сложившимися параметрами погашения кредитных ресурсов в январе – марте 2019 года и изменением плановых параметров привлечения и погашения в текущем году</t>
  </si>
  <si>
    <t>Обусловлено сложившейся задолженностью МУП «Водоканал» г. Архангельск по состоянию на 01 января 2019 года на указанную сумму.  Данный источник не был предусмотрен, так как планировалось полное погашение задолженности МУП «Водоканал» г. Архангельск в течение 2018 года</t>
  </si>
  <si>
    <t>Уточнение бюджетной росписи по доходам</t>
  </si>
  <si>
    <t>Уточнение бюджетной росписи по расходам</t>
  </si>
  <si>
    <t xml:space="preserve">Приложение № 43 к пояснительной записке к отчету об исполнении областного бюджета за 1 квартал 2019 года </t>
  </si>
</sst>
</file>

<file path=xl/styles.xml><?xml version="1.0" encoding="utf-8"?>
<styleSheet xmlns="http://schemas.openxmlformats.org/spreadsheetml/2006/main">
  <numFmts count="6">
    <numFmt numFmtId="164" formatCode="_-* #,##0.0_р_._-;\-* #,##0.0_р_._-;_-* &quot;-&quot;?_р_._-;_-@_-"/>
    <numFmt numFmtId="165" formatCode="_-* #,##0.0\ _₽_-;\-* #,##0.0\ _₽_-;_-* &quot;-&quot;?\ _₽_-;_-@_-"/>
    <numFmt numFmtId="166" formatCode="0.000000000"/>
    <numFmt numFmtId="167" formatCode="0.000000000000"/>
    <numFmt numFmtId="168" formatCode="#,##0.0"/>
    <numFmt numFmtId="169" formatCode="#,##0.0_ ;\-#,##0.0\ "/>
  </numFmts>
  <fonts count="11">
    <font>
      <sz val="10"/>
      <name val="Arial"/>
    </font>
    <font>
      <sz val="8"/>
      <name val="Arial"/>
      <family val="2"/>
      <charset val="204"/>
    </font>
    <font>
      <sz val="10"/>
      <name val="Times New Roman"/>
      <family val="1"/>
      <charset val="204"/>
    </font>
    <font>
      <sz val="10"/>
      <name val="Arial Cyr"/>
      <charset val="204"/>
    </font>
    <font>
      <b/>
      <sz val="10"/>
      <name val="Times New Roman"/>
      <family val="1"/>
      <charset val="204"/>
    </font>
    <font>
      <sz val="10"/>
      <name val="Arial"/>
      <family val="2"/>
      <charset val="204"/>
    </font>
    <font>
      <sz val="12"/>
      <name val="Times New Roman"/>
      <family val="1"/>
      <charset val="204"/>
    </font>
    <font>
      <b/>
      <sz val="12"/>
      <name val="Times New Roman"/>
      <family val="1"/>
      <charset val="204"/>
    </font>
    <font>
      <sz val="10"/>
      <color rgb="FF000000"/>
      <name val="Times New Roman"/>
      <family val="1"/>
      <charset val="204"/>
    </font>
    <font>
      <sz val="12"/>
      <name val="Arial"/>
      <family val="2"/>
      <charset val="204"/>
    </font>
    <font>
      <sz val="11"/>
      <name val="Times New Roman"/>
      <family val="1"/>
      <charset val="204"/>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3" fillId="0" borderId="0"/>
    <xf numFmtId="168" fontId="8" fillId="0" borderId="12">
      <alignment horizontal="center" vertical="center" wrapText="1"/>
    </xf>
    <xf numFmtId="0" fontId="8" fillId="0" borderId="12">
      <alignment horizontal="center" vertical="center" wrapText="1"/>
    </xf>
    <xf numFmtId="0" fontId="5" fillId="0" borderId="0"/>
  </cellStyleXfs>
  <cellXfs count="88">
    <xf numFmtId="0" fontId="0" fillId="0" borderId="0" xfId="0"/>
    <xf numFmtId="0" fontId="0" fillId="0" borderId="0" xfId="0" applyFill="1"/>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8" xfId="0" applyFont="1" applyFill="1" applyBorder="1" applyAlignment="1">
      <alignment horizontal="left" vertical="center" wrapText="1" indent="1"/>
    </xf>
    <xf numFmtId="0" fontId="2"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7" xfId="0" applyFont="1" applyFill="1" applyBorder="1" applyAlignment="1">
      <alignment horizontal="left" vertical="center" wrapText="1" indent="2"/>
    </xf>
    <xf numFmtId="0" fontId="2"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7" xfId="0" applyNumberFormat="1" applyFont="1" applyFill="1" applyBorder="1" applyAlignment="1">
      <alignment horizontal="left" vertical="center" wrapText="1"/>
    </xf>
    <xf numFmtId="0" fontId="2" fillId="0" borderId="0" xfId="0" applyFont="1" applyFill="1"/>
    <xf numFmtId="0" fontId="2" fillId="0" borderId="0" xfId="0" applyFont="1" applyFill="1" applyAlignment="1"/>
    <xf numFmtId="164" fontId="4" fillId="0" borderId="3" xfId="0" applyNumberFormat="1" applyFont="1" applyFill="1" applyBorder="1" applyAlignment="1">
      <alignment vertical="center"/>
    </xf>
    <xf numFmtId="165" fontId="4" fillId="0" borderId="3" xfId="0" applyNumberFormat="1" applyFont="1" applyFill="1" applyBorder="1" applyAlignment="1">
      <alignment vertical="center"/>
    </xf>
    <xf numFmtId="164" fontId="2" fillId="0" borderId="4" xfId="0" applyNumberFormat="1" applyFont="1" applyFill="1" applyBorder="1" applyAlignment="1">
      <alignment vertical="center"/>
    </xf>
    <xf numFmtId="165" fontId="2" fillId="0" borderId="4" xfId="0" applyNumberFormat="1" applyFont="1" applyFill="1" applyBorder="1" applyAlignment="1">
      <alignment vertical="center"/>
    </xf>
    <xf numFmtId="164" fontId="2" fillId="0" borderId="10" xfId="0" applyNumberFormat="1" applyFont="1" applyFill="1" applyBorder="1" applyAlignment="1">
      <alignment vertical="center"/>
    </xf>
    <xf numFmtId="164" fontId="4" fillId="0" borderId="2" xfId="0" applyNumberFormat="1" applyFont="1" applyFill="1" applyBorder="1" applyAlignment="1">
      <alignment vertical="center"/>
    </xf>
    <xf numFmtId="165" fontId="4" fillId="0" borderId="2" xfId="0" applyNumberFormat="1" applyFont="1" applyFill="1" applyBorder="1" applyAlignment="1">
      <alignment vertical="center"/>
    </xf>
    <xf numFmtId="164" fontId="2" fillId="0" borderId="5" xfId="0" applyNumberFormat="1" applyFont="1" applyFill="1" applyBorder="1" applyAlignment="1">
      <alignment vertical="center"/>
    </xf>
    <xf numFmtId="165" fontId="2" fillId="0" borderId="5" xfId="0" applyNumberFormat="1" applyFont="1" applyFill="1" applyBorder="1" applyAlignment="1">
      <alignment vertical="center"/>
    </xf>
    <xf numFmtId="0" fontId="2" fillId="0" borderId="1" xfId="0" applyFont="1" applyFill="1" applyBorder="1" applyAlignment="1">
      <alignment vertical="center"/>
    </xf>
    <xf numFmtId="0" fontId="2" fillId="0" borderId="0" xfId="1" applyFont="1" applyFill="1"/>
    <xf numFmtId="0" fontId="2" fillId="0" borderId="1" xfId="1"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0" xfId="1" applyFont="1" applyFill="1" applyAlignment="1">
      <alignment horizontal="center" vertical="center" wrapText="1"/>
    </xf>
    <xf numFmtId="0" fontId="2" fillId="0" borderId="0" xfId="0" applyFont="1" applyFill="1" applyAlignment="1">
      <alignment horizontal="center" vertical="center" wrapText="1"/>
    </xf>
    <xf numFmtId="165" fontId="2" fillId="0" borderId="10" xfId="0" applyNumberFormat="1" applyFont="1" applyFill="1" applyBorder="1" applyAlignment="1">
      <alignment vertical="center"/>
    </xf>
    <xf numFmtId="0" fontId="4" fillId="0" borderId="13" xfId="0" applyFont="1" applyFill="1" applyBorder="1" applyAlignment="1">
      <alignment horizontal="left" vertical="center" wrapText="1"/>
    </xf>
    <xf numFmtId="0" fontId="2" fillId="0" borderId="7" xfId="4" applyFont="1" applyBorder="1" applyAlignment="1">
      <alignment horizontal="left" vertical="center" wrapText="1"/>
    </xf>
    <xf numFmtId="0" fontId="2" fillId="0" borderId="15" xfId="4" applyFont="1" applyBorder="1" applyAlignment="1">
      <alignment horizontal="center" vertical="center" wrapText="1"/>
    </xf>
    <xf numFmtId="0" fontId="2" fillId="0" borderId="14" xfId="0" applyFont="1" applyFill="1" applyBorder="1" applyAlignment="1">
      <alignment horizontal="left" vertical="center" wrapText="1" indent="1"/>
    </xf>
    <xf numFmtId="0" fontId="2" fillId="0" borderId="7" xfId="4" applyFont="1" applyBorder="1" applyAlignment="1">
      <alignment horizontal="center" vertical="center" wrapText="1"/>
    </xf>
    <xf numFmtId="169" fontId="4" fillId="0" borderId="3" xfId="0" applyNumberFormat="1" applyFont="1" applyFill="1" applyBorder="1" applyAlignment="1">
      <alignment vertical="center"/>
    </xf>
    <xf numFmtId="169" fontId="2" fillId="0" borderId="4" xfId="0" applyNumberFormat="1" applyFont="1" applyFill="1" applyBorder="1" applyAlignment="1">
      <alignment vertical="center"/>
    </xf>
    <xf numFmtId="169" fontId="2" fillId="0" borderId="5" xfId="0" applyNumberFormat="1" applyFont="1" applyFill="1" applyBorder="1" applyAlignment="1">
      <alignment vertical="center"/>
    </xf>
    <xf numFmtId="169" fontId="2" fillId="0" borderId="10" xfId="0" applyNumberFormat="1" applyFont="1" applyFill="1" applyBorder="1" applyAlignment="1">
      <alignment vertical="center"/>
    </xf>
    <xf numFmtId="0" fontId="7" fillId="0" borderId="0" xfId="1" applyFont="1" applyFill="1" applyAlignment="1">
      <alignment horizontal="center" vertical="center" wrapText="1"/>
    </xf>
    <xf numFmtId="0" fontId="6" fillId="0" borderId="0" xfId="0" applyFont="1" applyFill="1" applyAlignment="1">
      <alignment horizontal="center" vertical="center" wrapText="1"/>
    </xf>
    <xf numFmtId="0" fontId="9" fillId="0" borderId="0" xfId="0" applyFont="1" applyAlignment="1">
      <alignment wrapText="1"/>
    </xf>
    <xf numFmtId="164" fontId="2" fillId="0" borderId="7" xfId="0" applyNumberFormat="1" applyFont="1" applyFill="1" applyBorder="1" applyAlignment="1">
      <alignment vertical="center"/>
    </xf>
    <xf numFmtId="0" fontId="2" fillId="2" borderId="7" xfId="0" applyFont="1" applyFill="1" applyBorder="1" applyAlignment="1">
      <alignment horizontal="left" vertical="center" wrapText="1" indent="1"/>
    </xf>
    <xf numFmtId="0" fontId="2" fillId="2" borderId="7" xfId="0" applyFont="1" applyFill="1" applyBorder="1" applyAlignment="1">
      <alignment horizontal="center" vertical="center" wrapText="1"/>
    </xf>
    <xf numFmtId="164" fontId="2" fillId="2" borderId="4" xfId="0" applyNumberFormat="1" applyFont="1" applyFill="1" applyBorder="1" applyAlignment="1">
      <alignment vertical="center"/>
    </xf>
    <xf numFmtId="165" fontId="2" fillId="2" borderId="4" xfId="0" applyNumberFormat="1" applyFont="1" applyFill="1" applyBorder="1" applyAlignment="1">
      <alignment vertical="center"/>
    </xf>
    <xf numFmtId="169" fontId="2" fillId="2" borderId="4" xfId="0" applyNumberFormat="1" applyFont="1" applyFill="1" applyBorder="1" applyAlignment="1">
      <alignment vertical="center"/>
    </xf>
    <xf numFmtId="0" fontId="2" fillId="2" borderId="7" xfId="0" applyFont="1" applyFill="1" applyBorder="1" applyAlignment="1">
      <alignment horizontal="left" vertical="center" wrapText="1" indent="2"/>
    </xf>
    <xf numFmtId="169" fontId="4" fillId="0" borderId="17" xfId="0" applyNumberFormat="1" applyFont="1" applyFill="1" applyBorder="1" applyAlignment="1">
      <alignment vertical="center"/>
    </xf>
    <xf numFmtId="0" fontId="2" fillId="0" borderId="9" xfId="0" applyNumberFormat="1" applyFont="1" applyFill="1" applyBorder="1" applyAlignment="1">
      <alignment horizontal="left" vertical="center" wrapText="1" indent="1"/>
    </xf>
    <xf numFmtId="0" fontId="2" fillId="0" borderId="9" xfId="0" applyFont="1" applyFill="1" applyBorder="1" applyAlignment="1">
      <alignment horizontal="left" vertical="center" wrapText="1" indent="1"/>
    </xf>
    <xf numFmtId="164" fontId="2" fillId="0" borderId="9" xfId="0" applyNumberFormat="1" applyFont="1" applyFill="1" applyBorder="1" applyAlignment="1">
      <alignment vertical="center"/>
    </xf>
    <xf numFmtId="164" fontId="2" fillId="0" borderId="16" xfId="0" applyNumberFormat="1" applyFont="1" applyFill="1" applyBorder="1" applyAlignment="1">
      <alignment vertical="center"/>
    </xf>
    <xf numFmtId="165" fontId="2" fillId="0" borderId="16" xfId="0" applyNumberFormat="1" applyFont="1" applyFill="1" applyBorder="1" applyAlignment="1">
      <alignment vertical="center"/>
    </xf>
    <xf numFmtId="0" fontId="2" fillId="2" borderId="9" xfId="0" applyFont="1" applyFill="1" applyBorder="1" applyAlignment="1">
      <alignment horizontal="center" vertical="center" wrapText="1"/>
    </xf>
    <xf numFmtId="164" fontId="2" fillId="2" borderId="5" xfId="0" applyNumberFormat="1" applyFont="1" applyFill="1" applyBorder="1" applyAlignment="1">
      <alignment vertical="center"/>
    </xf>
    <xf numFmtId="165" fontId="2" fillId="2" borderId="5" xfId="0" applyNumberFormat="1" applyFont="1" applyFill="1" applyBorder="1" applyAlignment="1">
      <alignment vertical="center"/>
    </xf>
    <xf numFmtId="0" fontId="2" fillId="0" borderId="13" xfId="1"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2" borderId="0" xfId="0" applyFill="1"/>
    <xf numFmtId="167" fontId="0" fillId="2" borderId="0" xfId="0" applyNumberFormat="1" applyFill="1"/>
    <xf numFmtId="166" fontId="0" fillId="2" borderId="0" xfId="0" applyNumberFormat="1" applyFill="1"/>
    <xf numFmtId="0" fontId="2" fillId="0" borderId="14" xfId="0" applyFont="1" applyFill="1" applyBorder="1" applyAlignment="1">
      <alignment horizontal="center" vertical="center" wrapText="1"/>
    </xf>
    <xf numFmtId="169" fontId="2" fillId="0" borderId="7" xfId="0" applyNumberFormat="1" applyFont="1" applyFill="1" applyBorder="1" applyAlignment="1">
      <alignment vertical="center"/>
    </xf>
    <xf numFmtId="169" fontId="2" fillId="0" borderId="18" xfId="0" applyNumberFormat="1" applyFont="1" applyFill="1" applyBorder="1" applyAlignment="1">
      <alignment vertical="center"/>
    </xf>
    <xf numFmtId="0" fontId="10" fillId="0" borderId="11" xfId="0" applyFont="1" applyFill="1" applyBorder="1" applyAlignment="1">
      <alignment horizontal="center" vertical="center" wrapText="1"/>
    </xf>
    <xf numFmtId="164" fontId="2" fillId="0" borderId="8" xfId="0" applyNumberFormat="1" applyFont="1" applyFill="1" applyBorder="1" applyAlignment="1">
      <alignment vertical="center"/>
    </xf>
    <xf numFmtId="169" fontId="4" fillId="0" borderId="8" xfId="0" applyNumberFormat="1" applyFont="1" applyFill="1" applyBorder="1" applyAlignment="1">
      <alignment vertical="center"/>
    </xf>
    <xf numFmtId="0" fontId="10"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2" fillId="0" borderId="7" xfId="0" applyNumberFormat="1" applyFont="1" applyFill="1" applyBorder="1" applyAlignment="1">
      <alignment vertical="center" wrapText="1"/>
    </xf>
    <xf numFmtId="0" fontId="2" fillId="0" borderId="0" xfId="0" applyFont="1" applyFill="1" applyAlignment="1">
      <alignment vertical="center" wrapText="1"/>
    </xf>
    <xf numFmtId="0" fontId="7" fillId="0" borderId="0" xfId="1" applyFont="1" applyFill="1" applyAlignment="1">
      <alignment horizontal="center" vertical="center" wrapText="1"/>
    </xf>
    <xf numFmtId="0" fontId="6" fillId="0" borderId="0" xfId="0" applyFont="1" applyFill="1" applyAlignment="1">
      <alignment horizontal="center" vertical="center" wrapText="1"/>
    </xf>
    <xf numFmtId="0" fontId="9" fillId="0" borderId="0" xfId="0" applyFont="1" applyAlignment="1">
      <alignment wrapText="1"/>
    </xf>
    <xf numFmtId="169" fontId="2" fillId="0" borderId="13" xfId="0" applyNumberFormat="1" applyFont="1" applyFill="1" applyBorder="1" applyAlignment="1">
      <alignment vertical="center" wrapText="1"/>
    </xf>
    <xf numFmtId="0" fontId="0" fillId="0" borderId="19" xfId="0" applyBorder="1" applyAlignment="1">
      <alignment vertical="center"/>
    </xf>
    <xf numFmtId="0" fontId="0" fillId="0" borderId="14" xfId="0" applyBorder="1" applyAlignment="1">
      <alignment vertical="center"/>
    </xf>
    <xf numFmtId="0" fontId="2" fillId="0" borderId="13" xfId="0" applyNumberFormat="1" applyFont="1" applyFill="1" applyBorder="1" applyAlignment="1">
      <alignment horizontal="left" vertical="center" wrapText="1"/>
    </xf>
    <xf numFmtId="0" fontId="2" fillId="0" borderId="19" xfId="0" applyNumberFormat="1" applyFont="1" applyFill="1" applyBorder="1" applyAlignment="1">
      <alignment horizontal="left" vertical="center" wrapText="1"/>
    </xf>
    <xf numFmtId="0" fontId="2" fillId="0" borderId="14" xfId="0" applyNumberFormat="1" applyFont="1" applyFill="1" applyBorder="1" applyAlignment="1">
      <alignment horizontal="left" vertical="center" wrapText="1"/>
    </xf>
  </cellXfs>
  <cellStyles count="5">
    <cellStyle name="xl56" xfId="2"/>
    <cellStyle name="xl62" xfId="3"/>
    <cellStyle name="Обычный" xfId="0" builtinId="0"/>
    <cellStyle name="Обычный 4" xfId="4"/>
    <cellStyle name="Обычный_Приложение №1 - источники финансирования"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0"/>
  <sheetViews>
    <sheetView tabSelected="1" view="pageBreakPreview" zoomScale="133" zoomScaleNormal="100" zoomScaleSheetLayoutView="133" workbookViewId="0">
      <selection activeCell="E6" sqref="E6"/>
    </sheetView>
  </sheetViews>
  <sheetFormatPr defaultColWidth="9.140625" defaultRowHeight="12.75"/>
  <cols>
    <col min="1" max="1" width="45.28515625" style="17" customWidth="1"/>
    <col min="2" max="2" width="25.5703125" style="17" customWidth="1"/>
    <col min="3" max="3" width="16.85546875" style="17" hidden="1" customWidth="1"/>
    <col min="4" max="4" width="15.85546875" style="17" hidden="1" customWidth="1"/>
    <col min="5" max="5" width="20.85546875" style="17" customWidth="1"/>
    <col min="6" max="6" width="21.85546875" style="17" customWidth="1"/>
    <col min="7" max="7" width="22.42578125" style="17" customWidth="1"/>
    <col min="8" max="8" width="36.28515625" style="17" customWidth="1"/>
    <col min="9" max="9" width="27.85546875" style="66" customWidth="1"/>
    <col min="10" max="16384" width="9.140625" style="1"/>
  </cols>
  <sheetData>
    <row r="1" spans="1:8" ht="57" customHeight="1">
      <c r="B1" s="18"/>
      <c r="C1" s="18"/>
      <c r="D1" s="18"/>
      <c r="F1" s="78" t="s">
        <v>90</v>
      </c>
      <c r="G1" s="78"/>
      <c r="H1" s="78"/>
    </row>
    <row r="2" spans="1:8">
      <c r="B2" s="18"/>
      <c r="C2" s="18"/>
      <c r="D2" s="18"/>
    </row>
    <row r="3" spans="1:8" ht="17.25" customHeight="1">
      <c r="A3" s="79" t="s">
        <v>82</v>
      </c>
      <c r="B3" s="79"/>
      <c r="C3" s="79"/>
      <c r="D3" s="79"/>
      <c r="E3" s="80"/>
      <c r="F3" s="80"/>
      <c r="G3" s="80"/>
      <c r="H3" s="81"/>
    </row>
    <row r="4" spans="1:8" ht="17.25" customHeight="1">
      <c r="A4" s="45"/>
      <c r="B4" s="45"/>
      <c r="C4" s="45"/>
      <c r="D4" s="45"/>
      <c r="E4" s="46"/>
      <c r="F4" s="46"/>
      <c r="G4" s="46"/>
      <c r="H4" s="47"/>
    </row>
    <row r="5" spans="1:8" ht="11.25" customHeight="1">
      <c r="A5" s="33"/>
      <c r="B5" s="33"/>
      <c r="C5" s="33"/>
      <c r="D5" s="33"/>
      <c r="E5" s="34"/>
      <c r="F5" s="34"/>
      <c r="G5" s="34"/>
    </row>
    <row r="6" spans="1:8" ht="83.25" customHeight="1">
      <c r="A6" s="64" t="s">
        <v>0</v>
      </c>
      <c r="B6" s="64" t="s">
        <v>55</v>
      </c>
      <c r="C6" s="29"/>
      <c r="D6" s="29"/>
      <c r="E6" s="65" t="s">
        <v>85</v>
      </c>
      <c r="F6" s="65" t="s">
        <v>81</v>
      </c>
      <c r="G6" s="72" t="s">
        <v>83</v>
      </c>
      <c r="H6" s="75" t="s">
        <v>84</v>
      </c>
    </row>
    <row r="7" spans="1:8">
      <c r="A7" s="30">
        <v>1</v>
      </c>
      <c r="B7" s="30">
        <v>2</v>
      </c>
      <c r="C7" s="31">
        <v>3</v>
      </c>
      <c r="D7" s="31"/>
      <c r="E7" s="31">
        <v>3</v>
      </c>
      <c r="F7" s="31">
        <v>4</v>
      </c>
      <c r="G7" s="31">
        <v>5</v>
      </c>
      <c r="H7" s="76">
        <v>6</v>
      </c>
    </row>
    <row r="8" spans="1:8" ht="33" customHeight="1">
      <c r="A8" s="2" t="s">
        <v>1</v>
      </c>
      <c r="B8" s="3" t="s">
        <v>2</v>
      </c>
      <c r="C8" s="19">
        <f>C9-C11</f>
        <v>1226298</v>
      </c>
      <c r="D8" s="20">
        <f>D9-D11</f>
        <v>27456.400000000373</v>
      </c>
      <c r="E8" s="55">
        <f>E9-E11</f>
        <v>2016813.4000000004</v>
      </c>
      <c r="F8" s="55">
        <f>F11-F9</f>
        <v>-2016813.3999999985</v>
      </c>
      <c r="G8" s="55">
        <f>G11-G9</f>
        <v>0</v>
      </c>
      <c r="H8" s="82" t="s">
        <v>86</v>
      </c>
    </row>
    <row r="9" spans="1:8" ht="29.45" customHeight="1">
      <c r="A9" s="4" t="s">
        <v>3</v>
      </c>
      <c r="B9" s="5" t="s">
        <v>4</v>
      </c>
      <c r="C9" s="21">
        <f>C10</f>
        <v>13099944</v>
      </c>
      <c r="D9" s="22">
        <f>D10</f>
        <v>7527456.4000000004</v>
      </c>
      <c r="E9" s="43">
        <f>E10</f>
        <v>4916813.4000000004</v>
      </c>
      <c r="F9" s="43">
        <f t="shared" ref="F9" si="0">F10</f>
        <v>19602029.75</v>
      </c>
      <c r="G9" s="43">
        <f t="shared" ref="G9:G49" si="1">F9-E9</f>
        <v>14685216.35</v>
      </c>
      <c r="H9" s="83"/>
    </row>
    <row r="10" spans="1:8" ht="38.25">
      <c r="A10" s="6" t="s">
        <v>59</v>
      </c>
      <c r="B10" s="5" t="s">
        <v>5</v>
      </c>
      <c r="C10" s="21">
        <v>13099944</v>
      </c>
      <c r="D10" s="22">
        <v>7527456.4000000004</v>
      </c>
      <c r="E10" s="70">
        <v>4916813.4000000004</v>
      </c>
      <c r="F10" s="70">
        <v>19602029.75</v>
      </c>
      <c r="G10" s="70">
        <f t="shared" si="1"/>
        <v>14685216.35</v>
      </c>
      <c r="H10" s="83"/>
    </row>
    <row r="11" spans="1:8" ht="30.75" customHeight="1">
      <c r="A11" s="4" t="s">
        <v>6</v>
      </c>
      <c r="B11" s="5" t="s">
        <v>7</v>
      </c>
      <c r="C11" s="21">
        <f t="shared" ref="C11:D11" si="2">C12</f>
        <v>11873646</v>
      </c>
      <c r="D11" s="22">
        <f t="shared" si="2"/>
        <v>7500000</v>
      </c>
      <c r="E11" s="70">
        <f>E12</f>
        <v>2900000</v>
      </c>
      <c r="F11" s="70">
        <f t="shared" ref="F11" si="3">F12</f>
        <v>17585216.350000001</v>
      </c>
      <c r="G11" s="70">
        <f t="shared" si="1"/>
        <v>14685216.350000001</v>
      </c>
      <c r="H11" s="83"/>
    </row>
    <row r="12" spans="1:8" ht="40.9" customHeight="1">
      <c r="A12" s="7" t="s">
        <v>60</v>
      </c>
      <c r="B12" s="8" t="s">
        <v>8</v>
      </c>
      <c r="C12" s="21">
        <v>11873646</v>
      </c>
      <c r="D12" s="22">
        <v>7500000</v>
      </c>
      <c r="E12" s="71">
        <v>2900000</v>
      </c>
      <c r="F12" s="71">
        <v>17585216.350000001</v>
      </c>
      <c r="G12" s="71">
        <f t="shared" si="1"/>
        <v>14685216.350000001</v>
      </c>
      <c r="H12" s="84"/>
    </row>
    <row r="13" spans="1:8" ht="36" hidden="1" customHeight="1">
      <c r="A13" s="2" t="s">
        <v>44</v>
      </c>
      <c r="B13" s="9" t="s">
        <v>9</v>
      </c>
      <c r="C13" s="19">
        <f>C15-C18</f>
        <v>-558793.80000000075</v>
      </c>
      <c r="D13" s="20">
        <f>D15-D18</f>
        <v>-18680.400000000373</v>
      </c>
      <c r="E13" s="55">
        <f>E14-E18</f>
        <v>-577474.09999999776</v>
      </c>
      <c r="F13" s="55">
        <f t="shared" ref="F13" si="4">F14-F18</f>
        <v>-577474.14999999851</v>
      </c>
      <c r="G13" s="55">
        <v>0</v>
      </c>
      <c r="H13" s="55"/>
    </row>
    <row r="14" spans="1:8" ht="44.25" hidden="1" customHeight="1">
      <c r="A14" s="4" t="s">
        <v>43</v>
      </c>
      <c r="B14" s="5" t="s">
        <v>45</v>
      </c>
      <c r="C14" s="21">
        <f>C15-C18</f>
        <v>-558793.80000000075</v>
      </c>
      <c r="D14" s="22">
        <f>D15-D18</f>
        <v>-18680.400000000373</v>
      </c>
      <c r="E14" s="42">
        <f>E15</f>
        <v>22669372.800000001</v>
      </c>
      <c r="F14" s="42">
        <f t="shared" ref="F14:F15" si="5">F15</f>
        <v>22669372.75</v>
      </c>
      <c r="G14" s="55">
        <v>0</v>
      </c>
      <c r="H14" s="42"/>
    </row>
    <row r="15" spans="1:8" ht="42" hidden="1" customHeight="1">
      <c r="A15" s="4" t="s">
        <v>10</v>
      </c>
      <c r="B15" s="5" t="s">
        <v>46</v>
      </c>
      <c r="C15" s="21">
        <f t="shared" ref="C15:D15" si="6">C16</f>
        <v>30972142.399999999</v>
      </c>
      <c r="D15" s="22">
        <f t="shared" si="6"/>
        <v>-10324050.4</v>
      </c>
      <c r="E15" s="42">
        <f>E16</f>
        <v>22669372.800000001</v>
      </c>
      <c r="F15" s="42">
        <f t="shared" si="5"/>
        <v>22669372.75</v>
      </c>
      <c r="G15" s="55">
        <v>0</v>
      </c>
      <c r="H15" s="42"/>
    </row>
    <row r="16" spans="1:8" ht="53.25" hidden="1" customHeight="1">
      <c r="A16" s="6" t="s">
        <v>61</v>
      </c>
      <c r="B16" s="5" t="s">
        <v>47</v>
      </c>
      <c r="C16" s="21">
        <v>30972142.399999999</v>
      </c>
      <c r="D16" s="22">
        <v>-10324050.4</v>
      </c>
      <c r="E16" s="42">
        <v>22669372.800000001</v>
      </c>
      <c r="F16" s="42">
        <v>22669372.75</v>
      </c>
      <c r="G16" s="55">
        <v>0</v>
      </c>
      <c r="H16" s="42"/>
    </row>
    <row r="17" spans="1:9" ht="53.25" hidden="1" customHeight="1">
      <c r="A17" s="10" t="s">
        <v>56</v>
      </c>
      <c r="B17" s="5"/>
      <c r="C17" s="21">
        <v>30972142.399999999</v>
      </c>
      <c r="D17" s="22">
        <v>-10324050.4</v>
      </c>
      <c r="E17" s="42">
        <v>22669372.800000001</v>
      </c>
      <c r="F17" s="42">
        <f>E17</f>
        <v>22669372.800000001</v>
      </c>
      <c r="G17" s="55">
        <f t="shared" si="1"/>
        <v>0</v>
      </c>
      <c r="H17" s="42"/>
    </row>
    <row r="18" spans="1:9" ht="41.25" hidden="1" customHeight="1">
      <c r="A18" s="4" t="s">
        <v>11</v>
      </c>
      <c r="B18" s="5" t="s">
        <v>48</v>
      </c>
      <c r="C18" s="21">
        <f>C19</f>
        <v>31530936.199999999</v>
      </c>
      <c r="D18" s="22">
        <f>D19</f>
        <v>-10305370</v>
      </c>
      <c r="E18" s="42">
        <f>E19</f>
        <v>23246846.899999999</v>
      </c>
      <c r="F18" s="42">
        <f t="shared" ref="F18" si="7">F19</f>
        <v>23246846.899999999</v>
      </c>
      <c r="G18" s="55">
        <f t="shared" si="1"/>
        <v>0</v>
      </c>
      <c r="H18" s="42"/>
    </row>
    <row r="19" spans="1:9" ht="57" hidden="1" customHeight="1">
      <c r="A19" s="49" t="s">
        <v>62</v>
      </c>
      <c r="B19" s="50" t="s">
        <v>49</v>
      </c>
      <c r="C19" s="51">
        <f>C20+C21+C22+C23+C24</f>
        <v>31530936.199999999</v>
      </c>
      <c r="D19" s="52">
        <f t="shared" ref="D19" si="8">D20+D21+D22+D23+D24</f>
        <v>-10305370</v>
      </c>
      <c r="E19" s="53">
        <v>23246846.899999999</v>
      </c>
      <c r="F19" s="53">
        <v>23246846.899999999</v>
      </c>
      <c r="G19" s="55">
        <f t="shared" si="1"/>
        <v>0</v>
      </c>
      <c r="H19" s="53"/>
    </row>
    <row r="20" spans="1:9" ht="42.75" hidden="1" customHeight="1">
      <c r="A20" s="54" t="s">
        <v>57</v>
      </c>
      <c r="B20" s="50"/>
      <c r="C20" s="51">
        <v>30972142.399999999</v>
      </c>
      <c r="D20" s="52">
        <v>-10324050.4</v>
      </c>
      <c r="E20" s="53">
        <v>22669372.800000001</v>
      </c>
      <c r="F20" s="53">
        <f>E20</f>
        <v>22669372.800000001</v>
      </c>
      <c r="G20" s="55">
        <f t="shared" si="1"/>
        <v>0</v>
      </c>
      <c r="H20" s="53"/>
    </row>
    <row r="21" spans="1:9" ht="117.75" hidden="1" customHeight="1">
      <c r="A21" s="54" t="s">
        <v>67</v>
      </c>
      <c r="B21" s="50"/>
      <c r="C21" s="52">
        <v>15000</v>
      </c>
      <c r="D21" s="52">
        <v>0</v>
      </c>
      <c r="E21" s="51">
        <v>15000</v>
      </c>
      <c r="F21" s="51">
        <v>15000</v>
      </c>
      <c r="G21" s="55">
        <f t="shared" si="1"/>
        <v>0</v>
      </c>
      <c r="H21" s="53"/>
    </row>
    <row r="22" spans="1:9" ht="119.25" hidden="1" customHeight="1">
      <c r="A22" s="54" t="s">
        <v>68</v>
      </c>
      <c r="B22" s="50"/>
      <c r="C22" s="52">
        <v>253824.2</v>
      </c>
      <c r="D22" s="52">
        <v>0</v>
      </c>
      <c r="E22" s="51">
        <v>253824.2</v>
      </c>
      <c r="F22" s="51">
        <v>253824.2</v>
      </c>
      <c r="G22" s="55">
        <f t="shared" si="1"/>
        <v>0</v>
      </c>
      <c r="H22" s="53"/>
    </row>
    <row r="23" spans="1:9" ht="117.75" hidden="1" customHeight="1">
      <c r="A23" s="54" t="s">
        <v>69</v>
      </c>
      <c r="B23" s="50"/>
      <c r="C23" s="52">
        <v>289969.59999999998</v>
      </c>
      <c r="D23" s="52">
        <v>0</v>
      </c>
      <c r="E23" s="51">
        <v>289969.59999999998</v>
      </c>
      <c r="F23" s="51">
        <v>289969.59999999998</v>
      </c>
      <c r="G23" s="55">
        <f t="shared" si="1"/>
        <v>0</v>
      </c>
      <c r="H23" s="53"/>
    </row>
    <row r="24" spans="1:9" ht="119.25" hidden="1" customHeight="1">
      <c r="A24" s="54" t="s">
        <v>70</v>
      </c>
      <c r="B24" s="61"/>
      <c r="C24" s="62">
        <v>0</v>
      </c>
      <c r="D24" s="63">
        <v>18680.400000000001</v>
      </c>
      <c r="E24" s="62">
        <v>18680.400000000001</v>
      </c>
      <c r="F24" s="62">
        <v>18680.400000000001</v>
      </c>
      <c r="G24" s="74">
        <f t="shared" si="1"/>
        <v>0</v>
      </c>
      <c r="H24" s="53"/>
    </row>
    <row r="25" spans="1:9" ht="27.75" customHeight="1">
      <c r="A25" s="2" t="s">
        <v>63</v>
      </c>
      <c r="B25" s="3" t="s">
        <v>12</v>
      </c>
      <c r="C25" s="19">
        <f>C30-C26</f>
        <v>0</v>
      </c>
      <c r="D25" s="20">
        <f>D30-D26</f>
        <v>1733962.0999999996</v>
      </c>
      <c r="E25" s="41">
        <f>E30-E26</f>
        <v>1332478.799999997</v>
      </c>
      <c r="F25" s="41">
        <f t="shared" ref="F25" si="9">F30-F26</f>
        <v>1584442.1288599968</v>
      </c>
      <c r="G25" s="55">
        <f t="shared" si="1"/>
        <v>251963.32885999978</v>
      </c>
      <c r="H25" s="41"/>
    </row>
    <row r="26" spans="1:9" ht="15.75" customHeight="1">
      <c r="A26" s="4" t="s">
        <v>13</v>
      </c>
      <c r="B26" s="11" t="s">
        <v>14</v>
      </c>
      <c r="C26" s="21">
        <f t="shared" ref="C26:C28" si="10">C27</f>
        <v>112284240.40000001</v>
      </c>
      <c r="D26" s="22">
        <f t="shared" ref="D26:E28" si="11">D27</f>
        <v>-2153213.5</v>
      </c>
      <c r="E26" s="42">
        <f t="shared" si="11"/>
        <v>105850112.40000001</v>
      </c>
      <c r="F26" s="42">
        <f t="shared" ref="F26:F28" si="12">F27</f>
        <v>126320361.14638001</v>
      </c>
      <c r="G26" s="42">
        <f t="shared" si="1"/>
        <v>20470248.746380001</v>
      </c>
      <c r="H26" s="42"/>
    </row>
    <row r="27" spans="1:9" ht="16.5" customHeight="1">
      <c r="A27" s="4" t="s">
        <v>15</v>
      </c>
      <c r="B27" s="5" t="s">
        <v>16</v>
      </c>
      <c r="C27" s="21">
        <f t="shared" si="10"/>
        <v>112284240.40000001</v>
      </c>
      <c r="D27" s="22">
        <f t="shared" si="11"/>
        <v>-2153213.5</v>
      </c>
      <c r="E27" s="42">
        <f t="shared" si="11"/>
        <v>105850112.40000001</v>
      </c>
      <c r="F27" s="42">
        <f t="shared" si="12"/>
        <v>126320361.14638001</v>
      </c>
      <c r="G27" s="42">
        <f t="shared" si="1"/>
        <v>20470248.746380001</v>
      </c>
      <c r="H27" s="42"/>
    </row>
    <row r="28" spans="1:9" ht="27.75" customHeight="1">
      <c r="A28" s="4" t="s">
        <v>17</v>
      </c>
      <c r="B28" s="5" t="s">
        <v>18</v>
      </c>
      <c r="C28" s="21">
        <f t="shared" si="10"/>
        <v>112284240.40000001</v>
      </c>
      <c r="D28" s="22">
        <f t="shared" si="11"/>
        <v>-2153213.5</v>
      </c>
      <c r="E28" s="42">
        <f t="shared" si="11"/>
        <v>105850112.40000001</v>
      </c>
      <c r="F28" s="42">
        <f t="shared" si="12"/>
        <v>126320361.14638001</v>
      </c>
      <c r="G28" s="42">
        <f t="shared" si="1"/>
        <v>20470248.746380001</v>
      </c>
      <c r="H28" s="42"/>
    </row>
    <row r="29" spans="1:9" ht="27" customHeight="1">
      <c r="A29" s="6" t="s">
        <v>64</v>
      </c>
      <c r="B29" s="5" t="s">
        <v>19</v>
      </c>
      <c r="C29" s="21">
        <f>67025214.5+C9+C15+C38+C45</f>
        <v>112284240.40000001</v>
      </c>
      <c r="D29" s="22">
        <f>652156.5+D9+D15+D38+D45</f>
        <v>-2153213.5</v>
      </c>
      <c r="E29" s="42">
        <v>105850112.40000001</v>
      </c>
      <c r="F29" s="42">
        <v>126320361.14638001</v>
      </c>
      <c r="G29" s="42">
        <f t="shared" si="1"/>
        <v>20470248.746380001</v>
      </c>
      <c r="H29" s="77" t="s">
        <v>88</v>
      </c>
      <c r="I29" s="67"/>
    </row>
    <row r="30" spans="1:9" ht="16.5" customHeight="1">
      <c r="A30" s="4" t="s">
        <v>20</v>
      </c>
      <c r="B30" s="5" t="s">
        <v>21</v>
      </c>
      <c r="C30" s="21">
        <f t="shared" ref="C30:C32" si="13">C31</f>
        <v>112284240.40000001</v>
      </c>
      <c r="D30" s="22">
        <f t="shared" ref="D30:E32" si="14">D31</f>
        <v>-419251.40000000037</v>
      </c>
      <c r="E30" s="42">
        <f t="shared" si="14"/>
        <v>107182591.2</v>
      </c>
      <c r="F30" s="42">
        <f t="shared" ref="F30:F32" si="15">F31</f>
        <v>127904803.27524</v>
      </c>
      <c r="G30" s="42">
        <f t="shared" si="1"/>
        <v>20722212.075240001</v>
      </c>
      <c r="H30" s="42"/>
    </row>
    <row r="31" spans="1:9" ht="17.25" customHeight="1">
      <c r="A31" s="4" t="s">
        <v>22</v>
      </c>
      <c r="B31" s="5" t="s">
        <v>23</v>
      </c>
      <c r="C31" s="21">
        <f t="shared" si="13"/>
        <v>112284240.40000001</v>
      </c>
      <c r="D31" s="22">
        <f t="shared" si="14"/>
        <v>-419251.40000000037</v>
      </c>
      <c r="E31" s="42">
        <f t="shared" si="14"/>
        <v>107182591.2</v>
      </c>
      <c r="F31" s="42">
        <f t="shared" si="15"/>
        <v>127904803.27524</v>
      </c>
      <c r="G31" s="42">
        <f t="shared" si="1"/>
        <v>20722212.075240001</v>
      </c>
      <c r="H31" s="42"/>
    </row>
    <row r="32" spans="1:9" ht="26.25" customHeight="1">
      <c r="A32" s="4" t="s">
        <v>24</v>
      </c>
      <c r="B32" s="5" t="s">
        <v>25</v>
      </c>
      <c r="C32" s="21">
        <f t="shared" si="13"/>
        <v>112284240.40000001</v>
      </c>
      <c r="D32" s="22">
        <f t="shared" si="14"/>
        <v>-419251.40000000037</v>
      </c>
      <c r="E32" s="42">
        <f t="shared" si="14"/>
        <v>107182591.2</v>
      </c>
      <c r="F32" s="42">
        <f t="shared" si="15"/>
        <v>127904803.27524</v>
      </c>
      <c r="G32" s="42">
        <f t="shared" si="1"/>
        <v>20722212.075240001</v>
      </c>
      <c r="H32" s="42"/>
    </row>
    <row r="33" spans="1:9" ht="33" customHeight="1">
      <c r="A33" s="6" t="s">
        <v>65</v>
      </c>
      <c r="B33" s="5" t="s">
        <v>26</v>
      </c>
      <c r="C33" s="21">
        <f>68879658.2+C11+C18</f>
        <v>112284240.40000001</v>
      </c>
      <c r="D33" s="22">
        <f>2386118.6+D11+D18</f>
        <v>-419251.40000000037</v>
      </c>
      <c r="E33" s="42">
        <v>107182591.2</v>
      </c>
      <c r="F33" s="42">
        <v>127904803.27524</v>
      </c>
      <c r="G33" s="42">
        <f t="shared" si="1"/>
        <v>20722212.075240001</v>
      </c>
      <c r="H33" s="77" t="s">
        <v>89</v>
      </c>
      <c r="I33" s="68"/>
    </row>
    <row r="34" spans="1:9" ht="27" hidden="1" customHeight="1">
      <c r="A34" s="4" t="s">
        <v>80</v>
      </c>
      <c r="B34" s="5" t="s">
        <v>79</v>
      </c>
      <c r="C34" s="21"/>
      <c r="D34" s="22"/>
      <c r="E34" s="70"/>
      <c r="F34" s="70"/>
      <c r="G34" s="55">
        <f t="shared" si="1"/>
        <v>0</v>
      </c>
      <c r="H34" s="70"/>
      <c r="I34" s="68"/>
    </row>
    <row r="35" spans="1:9" ht="41.25" hidden="1" customHeight="1">
      <c r="A35" s="39" t="s">
        <v>77</v>
      </c>
      <c r="B35" s="69" t="s">
        <v>78</v>
      </c>
      <c r="C35" s="23"/>
      <c r="D35" s="35"/>
      <c r="E35" s="44"/>
      <c r="F35" s="44"/>
      <c r="G35" s="55">
        <f t="shared" si="1"/>
        <v>0</v>
      </c>
      <c r="H35" s="44"/>
      <c r="I35" s="68"/>
    </row>
    <row r="36" spans="1:9" ht="31.9" customHeight="1">
      <c r="A36" s="12" t="s">
        <v>27</v>
      </c>
      <c r="B36" s="13" t="s">
        <v>28</v>
      </c>
      <c r="C36" s="24">
        <f>C37-C40+C44</f>
        <v>1186939.5</v>
      </c>
      <c r="D36" s="25">
        <f>D37-D40+D44</f>
        <v>-8776</v>
      </c>
      <c r="E36" s="24">
        <f>E37-E40+E44+E47</f>
        <v>800000</v>
      </c>
      <c r="F36" s="24">
        <f t="shared" ref="F36" si="16">F37-F40+F44+F47</f>
        <v>802596.04079</v>
      </c>
      <c r="G36" s="24">
        <f t="shared" si="1"/>
        <v>2596.0407899999991</v>
      </c>
      <c r="H36" s="24"/>
    </row>
    <row r="37" spans="1:9" ht="39.75" hidden="1" customHeight="1">
      <c r="A37" s="2" t="s">
        <v>29</v>
      </c>
      <c r="B37" s="9" t="s">
        <v>30</v>
      </c>
      <c r="C37" s="19">
        <f t="shared" ref="C37:C38" si="17">C38</f>
        <v>1100000</v>
      </c>
      <c r="D37" s="20">
        <f>D38</f>
        <v>0</v>
      </c>
      <c r="E37" s="19">
        <f>E38</f>
        <v>1100000</v>
      </c>
      <c r="F37" s="19">
        <f t="shared" ref="F37:F38" si="18">F38</f>
        <v>1100000</v>
      </c>
      <c r="G37" s="55">
        <f t="shared" si="1"/>
        <v>0</v>
      </c>
      <c r="H37" s="19"/>
    </row>
    <row r="38" spans="1:9" ht="43.15" hidden="1" customHeight="1">
      <c r="A38" s="14" t="s">
        <v>31</v>
      </c>
      <c r="B38" s="15" t="s">
        <v>32</v>
      </c>
      <c r="C38" s="26">
        <f t="shared" si="17"/>
        <v>1100000</v>
      </c>
      <c r="D38" s="27">
        <f>D39</f>
        <v>0</v>
      </c>
      <c r="E38" s="26">
        <f>E39</f>
        <v>1100000</v>
      </c>
      <c r="F38" s="26">
        <f t="shared" si="18"/>
        <v>1100000</v>
      </c>
      <c r="G38" s="55">
        <f t="shared" si="1"/>
        <v>0</v>
      </c>
      <c r="H38" s="26"/>
    </row>
    <row r="39" spans="1:9" ht="41.25" hidden="1" customHeight="1">
      <c r="A39" s="7" t="s">
        <v>66</v>
      </c>
      <c r="B39" s="8" t="s">
        <v>33</v>
      </c>
      <c r="C39" s="21">
        <v>1100000</v>
      </c>
      <c r="D39" s="22">
        <v>0</v>
      </c>
      <c r="E39" s="21">
        <v>1100000</v>
      </c>
      <c r="F39" s="21">
        <v>1100000</v>
      </c>
      <c r="G39" s="74">
        <f t="shared" si="1"/>
        <v>0</v>
      </c>
      <c r="H39" s="21"/>
    </row>
    <row r="40" spans="1:9" ht="33" hidden="1" customHeight="1">
      <c r="A40" s="2" t="s">
        <v>51</v>
      </c>
      <c r="B40" s="9" t="s">
        <v>35</v>
      </c>
      <c r="C40" s="19">
        <f>C42</f>
        <v>0</v>
      </c>
      <c r="D40" s="20">
        <f>D42</f>
        <v>0</v>
      </c>
      <c r="E40" s="19">
        <f>E41</f>
        <v>300000</v>
      </c>
      <c r="F40" s="19">
        <f t="shared" ref="F40:F42" si="19">F41</f>
        <v>300000</v>
      </c>
      <c r="G40" s="55">
        <f t="shared" si="1"/>
        <v>0</v>
      </c>
      <c r="H40" s="19"/>
    </row>
    <row r="41" spans="1:9" ht="29.25" hidden="1" customHeight="1">
      <c r="A41" s="4" t="s">
        <v>34</v>
      </c>
      <c r="B41" s="5" t="s">
        <v>50</v>
      </c>
      <c r="C41" s="21">
        <f t="shared" ref="C41:D42" si="20">C42</f>
        <v>0</v>
      </c>
      <c r="D41" s="22">
        <f t="shared" si="20"/>
        <v>0</v>
      </c>
      <c r="E41" s="21">
        <f>E42</f>
        <v>300000</v>
      </c>
      <c r="F41" s="21">
        <f t="shared" si="19"/>
        <v>300000</v>
      </c>
      <c r="G41" s="55">
        <f t="shared" si="1"/>
        <v>0</v>
      </c>
      <c r="H41" s="21"/>
    </row>
    <row r="42" spans="1:9" ht="98.25" hidden="1" customHeight="1">
      <c r="A42" s="16" t="s">
        <v>41</v>
      </c>
      <c r="B42" s="5" t="s">
        <v>52</v>
      </c>
      <c r="C42" s="21">
        <f t="shared" si="20"/>
        <v>0</v>
      </c>
      <c r="D42" s="22">
        <f t="shared" si="20"/>
        <v>0</v>
      </c>
      <c r="E42" s="21">
        <f>E43</f>
        <v>300000</v>
      </c>
      <c r="F42" s="21">
        <f t="shared" si="19"/>
        <v>300000</v>
      </c>
      <c r="G42" s="55">
        <f t="shared" si="1"/>
        <v>0</v>
      </c>
      <c r="H42" s="21"/>
    </row>
    <row r="43" spans="1:9" ht="33" hidden="1" customHeight="1">
      <c r="A43" s="56" t="s">
        <v>54</v>
      </c>
      <c r="B43" s="15" t="s">
        <v>53</v>
      </c>
      <c r="C43" s="26">
        <v>0</v>
      </c>
      <c r="D43" s="27">
        <v>0</v>
      </c>
      <c r="E43" s="26">
        <v>300000</v>
      </c>
      <c r="F43" s="26">
        <v>300000</v>
      </c>
      <c r="G43" s="55">
        <f t="shared" si="1"/>
        <v>0</v>
      </c>
      <c r="H43" s="26"/>
    </row>
    <row r="44" spans="1:9" ht="28.5" customHeight="1">
      <c r="A44" s="2" t="s">
        <v>36</v>
      </c>
      <c r="B44" s="9" t="s">
        <v>37</v>
      </c>
      <c r="C44" s="19">
        <f t="shared" ref="C44:C45" si="21">C45</f>
        <v>86939.5</v>
      </c>
      <c r="D44" s="20">
        <f>D45</f>
        <v>-8776</v>
      </c>
      <c r="E44" s="19">
        <f>E45</f>
        <v>0</v>
      </c>
      <c r="F44" s="19">
        <f t="shared" ref="F44:F45" si="22">F45</f>
        <v>2596.04079</v>
      </c>
      <c r="G44" s="19">
        <f t="shared" si="1"/>
        <v>2596.04079</v>
      </c>
      <c r="H44" s="85" t="s">
        <v>87</v>
      </c>
    </row>
    <row r="45" spans="1:9" ht="28.9" customHeight="1">
      <c r="A45" s="4" t="s">
        <v>38</v>
      </c>
      <c r="B45" s="5" t="s">
        <v>39</v>
      </c>
      <c r="C45" s="21">
        <f t="shared" si="21"/>
        <v>86939.5</v>
      </c>
      <c r="D45" s="22">
        <f>D46</f>
        <v>-8776</v>
      </c>
      <c r="E45" s="21">
        <f>E46</f>
        <v>0</v>
      </c>
      <c r="F45" s="21">
        <f t="shared" si="22"/>
        <v>2596.04079</v>
      </c>
      <c r="G45" s="21">
        <f t="shared" si="1"/>
        <v>2596.04079</v>
      </c>
      <c r="H45" s="86"/>
    </row>
    <row r="46" spans="1:9" ht="54" customHeight="1">
      <c r="A46" s="57" t="s">
        <v>58</v>
      </c>
      <c r="B46" s="15" t="s">
        <v>40</v>
      </c>
      <c r="C46" s="26">
        <v>86939.5</v>
      </c>
      <c r="D46" s="27">
        <v>-8776</v>
      </c>
      <c r="E46" s="58"/>
      <c r="F46" s="58">
        <v>2596.04079</v>
      </c>
      <c r="G46" s="73">
        <f t="shared" si="1"/>
        <v>2596.04079</v>
      </c>
      <c r="H46" s="87"/>
    </row>
    <row r="47" spans="1:9" ht="27.75" hidden="1" customHeight="1">
      <c r="A47" s="36" t="s">
        <v>71</v>
      </c>
      <c r="B47" s="9" t="s">
        <v>72</v>
      </c>
      <c r="C47" s="59"/>
      <c r="D47" s="60"/>
      <c r="E47" s="59">
        <f>E48</f>
        <v>0</v>
      </c>
      <c r="F47" s="59">
        <f t="shared" ref="F47:F48" si="23">F48</f>
        <v>0</v>
      </c>
      <c r="G47" s="55">
        <f t="shared" si="1"/>
        <v>0</v>
      </c>
      <c r="H47" s="59"/>
    </row>
    <row r="48" spans="1:9" ht="54" hidden="1" customHeight="1">
      <c r="A48" s="37" t="s">
        <v>73</v>
      </c>
      <c r="B48" s="38" t="s">
        <v>74</v>
      </c>
      <c r="C48" s="23"/>
      <c r="D48" s="35"/>
      <c r="E48" s="48">
        <f>E49</f>
        <v>0</v>
      </c>
      <c r="F48" s="48">
        <f t="shared" si="23"/>
        <v>0</v>
      </c>
      <c r="G48" s="55">
        <f t="shared" si="1"/>
        <v>0</v>
      </c>
      <c r="H48" s="48"/>
    </row>
    <row r="49" spans="1:8" ht="54" hidden="1" customHeight="1">
      <c r="A49" s="39" t="s">
        <v>75</v>
      </c>
      <c r="B49" s="40" t="s">
        <v>76</v>
      </c>
      <c r="C49" s="23"/>
      <c r="D49" s="35"/>
      <c r="E49" s="23">
        <v>0</v>
      </c>
      <c r="F49" s="23">
        <v>0</v>
      </c>
      <c r="G49" s="55">
        <f t="shared" si="1"/>
        <v>0</v>
      </c>
      <c r="H49" s="23"/>
    </row>
    <row r="50" spans="1:8" ht="25.5" customHeight="1">
      <c r="A50" s="32" t="s">
        <v>42</v>
      </c>
      <c r="B50" s="28"/>
      <c r="C50" s="24">
        <f>C8+C13+C25+C36</f>
        <v>1854443.6999999993</v>
      </c>
      <c r="D50" s="25">
        <f>D8+D13+D25+D36</f>
        <v>1733962.0999999996</v>
      </c>
      <c r="E50" s="24">
        <f>E8+E13+E25+E36</f>
        <v>3571818.0999999996</v>
      </c>
      <c r="F50" s="24">
        <f>-F8+F13+F25+F36</f>
        <v>3826377.4196499968</v>
      </c>
      <c r="G50" s="24">
        <f>-G8+G13+G25+G36</f>
        <v>254559.36964999977</v>
      </c>
      <c r="H50" s="24"/>
    </row>
  </sheetData>
  <mergeCells count="4">
    <mergeCell ref="F1:H1"/>
    <mergeCell ref="A3:H3"/>
    <mergeCell ref="H8:H12"/>
    <mergeCell ref="H44:H46"/>
  </mergeCells>
  <phoneticPr fontId="1" type="noConversion"/>
  <pageMargins left="1.0629921259842521" right="0.39370078740157483" top="0.78740157480314965" bottom="0.78740157480314965" header="0.31496062992125984" footer="0.51181102362204722"/>
  <pageSetup paperSize="9" scale="77"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Pavlenko</cp:lastModifiedBy>
  <cp:lastPrinted>2019-04-23T13:25:13Z</cp:lastPrinted>
  <dcterms:created xsi:type="dcterms:W3CDTF">1996-10-08T23:32:33Z</dcterms:created>
  <dcterms:modified xsi:type="dcterms:W3CDTF">2019-04-23T13:25:28Z</dcterms:modified>
</cp:coreProperties>
</file>