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50" windowHeight="12075"/>
  </bookViews>
  <sheets>
    <sheet name="Лист1" sheetId="1" r:id="rId1"/>
  </sheets>
  <definedNames>
    <definedName name="_xlnm.Print_Titles" localSheetId="0">Лист1!$6:$8</definedName>
    <definedName name="_xlnm.Print_Area" localSheetId="0">Лист1!$A$1:$H$54</definedName>
  </definedNames>
  <calcPr calcId="125725"/>
</workbook>
</file>

<file path=xl/calcChain.xml><?xml version="1.0" encoding="utf-8"?>
<calcChain xmlns="http://schemas.openxmlformats.org/spreadsheetml/2006/main">
  <c r="C42" i="1"/>
  <c r="G42" s="1"/>
  <c r="C49"/>
  <c r="G49" s="1"/>
  <c r="H42"/>
  <c r="G48"/>
  <c r="G47"/>
  <c r="G46"/>
  <c r="G45"/>
  <c r="G44"/>
  <c r="G43"/>
  <c r="G10" l="1"/>
  <c r="F9"/>
  <c r="E9"/>
  <c r="D9"/>
  <c r="C9"/>
  <c r="B9"/>
  <c r="C22"/>
  <c r="C19" s="1"/>
  <c r="G19" s="1"/>
  <c r="C31"/>
  <c r="C47"/>
  <c r="C41"/>
  <c r="C44"/>
  <c r="C45"/>
  <c r="C43"/>
  <c r="C48"/>
  <c r="C40"/>
  <c r="G40" s="1"/>
  <c r="F31"/>
  <c r="E31"/>
  <c r="D31"/>
  <c r="B31"/>
  <c r="C46"/>
  <c r="G41"/>
  <c r="F52"/>
  <c r="G52" s="1"/>
  <c r="E52"/>
  <c r="D52"/>
  <c r="C52"/>
  <c r="B52"/>
  <c r="F50"/>
  <c r="E50"/>
  <c r="D50"/>
  <c r="C50"/>
  <c r="G50" s="1"/>
  <c r="B50"/>
  <c r="F28"/>
  <c r="E28"/>
  <c r="D28"/>
  <c r="C28"/>
  <c r="B28"/>
  <c r="F23"/>
  <c r="E23"/>
  <c r="D23"/>
  <c r="C23"/>
  <c r="B23"/>
  <c r="F19"/>
  <c r="E19"/>
  <c r="D19"/>
  <c r="B19"/>
  <c r="F13"/>
  <c r="G13" s="1"/>
  <c r="E13"/>
  <c r="D13"/>
  <c r="C13"/>
  <c r="B13"/>
  <c r="G53"/>
  <c r="G51"/>
  <c r="H26"/>
  <c r="G26"/>
  <c r="G25"/>
  <c r="G24"/>
  <c r="G21"/>
  <c r="G20"/>
  <c r="G18"/>
  <c r="G17"/>
  <c r="G16"/>
  <c r="G15"/>
  <c r="G14"/>
  <c r="G23"/>
  <c r="F11"/>
  <c r="E11"/>
  <c r="D11"/>
  <c r="C11"/>
  <c r="G12"/>
  <c r="G11"/>
  <c r="B11"/>
  <c r="F54" l="1"/>
  <c r="E54"/>
  <c r="D54"/>
  <c r="G9"/>
  <c r="C54"/>
  <c r="G22"/>
  <c r="B54"/>
  <c r="H54"/>
  <c r="H23"/>
  <c r="H31"/>
  <c r="H27"/>
  <c r="G54" l="1"/>
  <c r="G31"/>
  <c r="G27"/>
</calcChain>
</file>

<file path=xl/sharedStrings.xml><?xml version="1.0" encoding="utf-8"?>
<sst xmlns="http://schemas.openxmlformats.org/spreadsheetml/2006/main" count="57" uniqueCount="39">
  <si>
    <t>Наименование муниципального района, городского округа</t>
  </si>
  <si>
    <t>Итого</t>
  </si>
  <si>
    <t>к уточненной сводной бюджетной росписи на год</t>
  </si>
  <si>
    <t>тыс. рублей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</si>
  <si>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</si>
  <si>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 xml:space="preserve">Исполнено </t>
  </si>
  <si>
    <t>Приложение № 16 к пояснительной записке к отчету об исполнении областного бюджета за  1 квартал 2019 года по форме таблицы 11 приложения № 19 к областному закону "Об областном бюджете на 2019 год и на плановый период 2020 и 2021 годов "</t>
  </si>
  <si>
    <t>Уточненная сводная бюджетная роспись на 2019 год по состоянию на 31.03.2019</t>
  </si>
  <si>
    <t>План кассовых выплат 
на 1 квартал 
2019 года</t>
  </si>
  <si>
    <t>к плану 
на 1 квартал</t>
  </si>
  <si>
    <t>Исполнение 1 квартал, 
в процентах</t>
  </si>
  <si>
    <t>Утверждено на год областным законом                                                от 17.12. 2018                     № 35-4-ОЗ</t>
  </si>
  <si>
    <t>Субсидии местным бюджетам, распределяемые Правительством Архангельской области в соответствии со статьей 11 настоящего закона</t>
  </si>
  <si>
    <t>МО «Вельский муниципальный район»</t>
  </si>
  <si>
    <t>МО «Вилегодский муниципальный район»</t>
  </si>
  <si>
    <t>МО «Котласский муниципальный район»</t>
  </si>
  <si>
    <t>МО «Няндомский муниципальный район»</t>
  </si>
  <si>
    <t>МО «Северодвинск»</t>
  </si>
  <si>
    <t>МО «Город Архангельск»</t>
  </si>
  <si>
    <t>МО «Котлас»</t>
  </si>
  <si>
    <t>МО «Мирный»</t>
  </si>
  <si>
    <t>Государственная программа Архангельской области «Развитие инфраструктуры Соловецкого архипелага (2014 – 2021 годы)»</t>
  </si>
  <si>
    <t>314 747,1</t>
  </si>
  <si>
    <t>МО «Приморский муниципальный район»</t>
  </si>
  <si>
    <t>Государственная программа Архангельской области «Развитие образования и науки Архангельской области (2013 – 2025 годы)»</t>
  </si>
  <si>
    <t>МО «Мезенский муниципальный район»</t>
  </si>
  <si>
    <t>89 787,0</t>
  </si>
  <si>
    <t>МО «Шенкурский муниципальный район»</t>
  </si>
  <si>
    <t>170 113,5</t>
  </si>
  <si>
    <t>215 009,6</t>
  </si>
  <si>
    <t>Государственная программа Архангельской области «Развитие транспортной системы Архангельской области (2014 – 2024 годы)»</t>
  </si>
  <si>
    <t>Адресная программа Архангельской области «Переселение граждан из аварийного жилищного фонда»                        на 2019 – 2024 годы</t>
  </si>
  <si>
    <t>Государственная программа Архангельской области «Устойчивое развитие сельских территорий Архангельской области                                 (2014 – 2021 годы)»</t>
  </si>
  <si>
    <t>МО «Онежский муниципальный район»</t>
  </si>
  <si>
    <t>Адресная программа Архангельской области «Переселение граждан из аварийного жилищного фонда»                        на 2013 – 2018 годы</t>
  </si>
  <si>
    <t>Государственная программа Архангельской области «Развитие энергетики и жилищно-коммунального хозяйства Архангельской области                             (2014 – 2024 годы)»</t>
  </si>
  <si>
    <t>Государственная программа Архангельской области «Патриотическое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                               (2014 – 2024 годы)»</t>
  </si>
  <si>
    <t>Государственная программа Архангельской области «Обеспечение качественным, доступным жильем и объектами инженерной инфраструктуры населения Архангельской области                                (2014 – 2024 годы)»</t>
  </si>
  <si>
    <t>Отчет об исполнении областного бюджета по субсидиям бюджетам муниципальных образований Архангельской области на софинансирование капитальных вложений в объекты муниципальной собственности за 1 квартал 2019 года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</si>
</sst>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"/>
    <numFmt numFmtId="165" formatCode="_-* #,##0.0_р_._-;\-* #,##0.0_р_._-;_-* &quot;-&quot;??_р_._-;_-@_-"/>
    <numFmt numFmtId="166" formatCode="0.0"/>
  </numFmts>
  <fonts count="12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3" fillId="3" borderId="2">
      <alignment horizontal="center" vertical="center" wrapText="1"/>
    </xf>
  </cellStyleXfs>
  <cellXfs count="3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65" fontId="1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164" fontId="8" fillId="2" borderId="1" xfId="0" applyNumberFormat="1" applyFont="1" applyFill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66" fontId="1" fillId="0" borderId="1" xfId="0" applyNumberFormat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justify" vertical="center" wrapText="1"/>
    </xf>
    <xf numFmtId="0" fontId="6" fillId="3" borderId="1" xfId="2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3">
    <cellStyle name="xl25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4"/>
  <sheetViews>
    <sheetView tabSelected="1" view="pageBreakPreview" zoomScaleNormal="100" zoomScaleSheetLayoutView="100" workbookViewId="0">
      <selection activeCell="D6" sqref="D6:D7"/>
    </sheetView>
  </sheetViews>
  <sheetFormatPr defaultRowHeight="15"/>
  <cols>
    <col min="1" max="1" width="42.5703125" style="1" customWidth="1"/>
    <col min="2" max="2" width="16.28515625" style="1" customWidth="1"/>
    <col min="3" max="3" width="14.85546875" style="26" customWidth="1"/>
    <col min="4" max="4" width="16.140625" customWidth="1"/>
    <col min="5" max="5" width="17.7109375" customWidth="1"/>
    <col min="6" max="6" width="14.7109375" customWidth="1"/>
    <col min="7" max="7" width="13.7109375" customWidth="1"/>
    <col min="8" max="8" width="14.7109375" customWidth="1"/>
  </cols>
  <sheetData>
    <row r="1" spans="1:10" ht="66.75" customHeight="1">
      <c r="D1" s="29" t="s">
        <v>6</v>
      </c>
      <c r="E1" s="29"/>
      <c r="F1" s="29"/>
      <c r="G1" s="29"/>
      <c r="H1" s="29"/>
      <c r="I1" s="4"/>
      <c r="J1" s="4"/>
    </row>
    <row r="3" spans="1:10" ht="59.25" customHeight="1">
      <c r="A3" s="32" t="s">
        <v>38</v>
      </c>
      <c r="B3" s="33"/>
      <c r="C3" s="33"/>
      <c r="D3" s="33"/>
      <c r="E3" s="33"/>
      <c r="F3" s="33"/>
      <c r="G3" s="33"/>
      <c r="H3" s="33"/>
    </row>
    <row r="4" spans="1:10" ht="18" customHeight="1">
      <c r="A4" s="2"/>
      <c r="B4" s="3"/>
      <c r="C4" s="27"/>
      <c r="D4" s="3"/>
      <c r="E4" s="6"/>
      <c r="F4" s="3"/>
      <c r="G4" s="3"/>
      <c r="H4" s="3"/>
    </row>
    <row r="5" spans="1:10">
      <c r="H5" s="5" t="s">
        <v>3</v>
      </c>
    </row>
    <row r="6" spans="1:10" ht="33.75" customHeight="1">
      <c r="A6" s="36" t="s">
        <v>0</v>
      </c>
      <c r="B6" s="30" t="s">
        <v>11</v>
      </c>
      <c r="C6" s="34" t="s">
        <v>7</v>
      </c>
      <c r="D6" s="34" t="s">
        <v>8</v>
      </c>
      <c r="E6" s="34" t="s">
        <v>4</v>
      </c>
      <c r="F6" s="34" t="s">
        <v>5</v>
      </c>
      <c r="G6" s="34" t="s">
        <v>10</v>
      </c>
      <c r="H6" s="35"/>
    </row>
    <row r="7" spans="1:10" ht="174.75" customHeight="1">
      <c r="A7" s="36"/>
      <c r="B7" s="31"/>
      <c r="C7" s="35"/>
      <c r="D7" s="35"/>
      <c r="E7" s="31"/>
      <c r="F7" s="35"/>
      <c r="G7" s="7" t="s">
        <v>2</v>
      </c>
      <c r="H7" s="7" t="s">
        <v>9</v>
      </c>
    </row>
    <row r="8" spans="1:10">
      <c r="A8" s="23">
        <v>1</v>
      </c>
      <c r="B8" s="23">
        <v>2</v>
      </c>
      <c r="C8" s="28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</row>
    <row r="9" spans="1:10" ht="63">
      <c r="A9" s="8" t="s">
        <v>34</v>
      </c>
      <c r="B9" s="24">
        <f>B10</f>
        <v>0</v>
      </c>
      <c r="C9" s="13">
        <f>C10</f>
        <v>149440</v>
      </c>
      <c r="D9" s="25">
        <f t="shared" ref="D9:F9" si="0">D10</f>
        <v>0</v>
      </c>
      <c r="E9" s="25">
        <f t="shared" si="0"/>
        <v>0</v>
      </c>
      <c r="F9" s="25">
        <f t="shared" si="0"/>
        <v>0</v>
      </c>
      <c r="G9" s="17">
        <f>F9/C9*100</f>
        <v>0</v>
      </c>
      <c r="H9" s="17">
        <v>0</v>
      </c>
    </row>
    <row r="10" spans="1:10" ht="63">
      <c r="A10" s="10" t="s">
        <v>12</v>
      </c>
      <c r="B10" s="9"/>
      <c r="C10" s="16">
        <v>149440</v>
      </c>
      <c r="D10" s="22">
        <v>0</v>
      </c>
      <c r="E10" s="22">
        <v>0</v>
      </c>
      <c r="F10" s="22">
        <v>0</v>
      </c>
      <c r="G10" s="18">
        <f t="shared" ref="G10" si="1">F10/C10*100</f>
        <v>0</v>
      </c>
      <c r="H10" s="18">
        <v>0</v>
      </c>
    </row>
    <row r="11" spans="1:10" ht="63">
      <c r="A11" s="8" t="s">
        <v>31</v>
      </c>
      <c r="B11" s="13">
        <f>B12</f>
        <v>52900</v>
      </c>
      <c r="C11" s="13">
        <f t="shared" ref="C11:F11" si="2">C12</f>
        <v>52900</v>
      </c>
      <c r="D11" s="13">
        <f t="shared" si="2"/>
        <v>0</v>
      </c>
      <c r="E11" s="13">
        <f t="shared" si="2"/>
        <v>0</v>
      </c>
      <c r="F11" s="13">
        <f t="shared" si="2"/>
        <v>0</v>
      </c>
      <c r="G11" s="19">
        <f>F11/C11*100</f>
        <v>0</v>
      </c>
      <c r="H11" s="19">
        <v>0</v>
      </c>
    </row>
    <row r="12" spans="1:10" ht="63">
      <c r="A12" s="10" t="s">
        <v>12</v>
      </c>
      <c r="B12" s="16">
        <v>52900</v>
      </c>
      <c r="C12" s="16">
        <v>52900</v>
      </c>
      <c r="D12" s="22">
        <v>0</v>
      </c>
      <c r="E12" s="22">
        <v>0</v>
      </c>
      <c r="F12" s="22">
        <v>0</v>
      </c>
      <c r="G12" s="20">
        <f t="shared" ref="G12" si="3">F12/C12*100</f>
        <v>0</v>
      </c>
      <c r="H12" s="20">
        <v>0</v>
      </c>
    </row>
    <row r="13" spans="1:10" ht="78.75">
      <c r="A13" s="8" t="s">
        <v>32</v>
      </c>
      <c r="B13" s="13">
        <f>B14+B15+B16+B17+B18</f>
        <v>259969.90000000002</v>
      </c>
      <c r="C13" s="13">
        <f t="shared" ref="C13:F13" si="4">C14+C15+C16+C17+C18</f>
        <v>259969.90000000002</v>
      </c>
      <c r="D13" s="13">
        <f t="shared" si="4"/>
        <v>0</v>
      </c>
      <c r="E13" s="13">
        <f t="shared" si="4"/>
        <v>0</v>
      </c>
      <c r="F13" s="13">
        <f t="shared" si="4"/>
        <v>0</v>
      </c>
      <c r="G13" s="19">
        <f>F13/C13*100</f>
        <v>0</v>
      </c>
      <c r="H13" s="19">
        <v>0</v>
      </c>
    </row>
    <row r="14" spans="1:10" ht="15.75">
      <c r="A14" s="10" t="s">
        <v>13</v>
      </c>
      <c r="B14" s="16">
        <v>25680.2</v>
      </c>
      <c r="C14" s="16">
        <v>25680.2</v>
      </c>
      <c r="D14" s="22">
        <v>0</v>
      </c>
      <c r="E14" s="22">
        <v>0</v>
      </c>
      <c r="F14" s="22">
        <v>0</v>
      </c>
      <c r="G14" s="20">
        <f t="shared" ref="G14:G18" si="5">F14/C14*100</f>
        <v>0</v>
      </c>
      <c r="H14" s="20">
        <v>0</v>
      </c>
    </row>
    <row r="15" spans="1:10" ht="31.5">
      <c r="A15" s="10" t="s">
        <v>14</v>
      </c>
      <c r="B15" s="16">
        <v>40000</v>
      </c>
      <c r="C15" s="16">
        <v>40000</v>
      </c>
      <c r="D15" s="22">
        <v>0</v>
      </c>
      <c r="E15" s="22">
        <v>0</v>
      </c>
      <c r="F15" s="22">
        <v>0</v>
      </c>
      <c r="G15" s="20">
        <f t="shared" si="5"/>
        <v>0</v>
      </c>
      <c r="H15" s="20">
        <v>0</v>
      </c>
    </row>
    <row r="16" spans="1:10" ht="20.25" customHeight="1">
      <c r="A16" s="10" t="s">
        <v>15</v>
      </c>
      <c r="B16" s="16">
        <v>4500</v>
      </c>
      <c r="C16" s="16">
        <v>4500</v>
      </c>
      <c r="D16" s="22">
        <v>0</v>
      </c>
      <c r="E16" s="22">
        <v>0</v>
      </c>
      <c r="F16" s="22">
        <v>0</v>
      </c>
      <c r="G16" s="20">
        <f t="shared" si="5"/>
        <v>0</v>
      </c>
      <c r="H16" s="20">
        <v>0</v>
      </c>
    </row>
    <row r="17" spans="1:8" ht="20.25" customHeight="1">
      <c r="A17" s="10" t="s">
        <v>16</v>
      </c>
      <c r="B17" s="16">
        <v>3215</v>
      </c>
      <c r="C17" s="16">
        <v>3215</v>
      </c>
      <c r="D17" s="22">
        <v>0</v>
      </c>
      <c r="E17" s="22">
        <v>0</v>
      </c>
      <c r="F17" s="22">
        <v>0</v>
      </c>
      <c r="G17" s="20">
        <f t="shared" si="5"/>
        <v>0</v>
      </c>
      <c r="H17" s="20">
        <v>0</v>
      </c>
    </row>
    <row r="18" spans="1:8" ht="20.25" customHeight="1">
      <c r="A18" s="10" t="s">
        <v>17</v>
      </c>
      <c r="B18" s="16">
        <v>186574.7</v>
      </c>
      <c r="C18" s="16">
        <v>186574.7</v>
      </c>
      <c r="D18" s="22">
        <v>0</v>
      </c>
      <c r="E18" s="22">
        <v>0</v>
      </c>
      <c r="F18" s="22">
        <v>0</v>
      </c>
      <c r="G18" s="20">
        <f t="shared" si="5"/>
        <v>0</v>
      </c>
      <c r="H18" s="20">
        <v>0</v>
      </c>
    </row>
    <row r="19" spans="1:8" ht="110.25">
      <c r="A19" s="8" t="s">
        <v>37</v>
      </c>
      <c r="B19" s="13">
        <f>B20+B21+B22</f>
        <v>259968.9</v>
      </c>
      <c r="C19" s="13">
        <f t="shared" ref="C19:F19" si="6">C20+C21+C22</f>
        <v>789328.9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9">
        <f>F19/C19*100</f>
        <v>0</v>
      </c>
      <c r="H19" s="19">
        <v>0</v>
      </c>
    </row>
    <row r="20" spans="1:8" ht="15.75">
      <c r="A20" s="10" t="s">
        <v>18</v>
      </c>
      <c r="B20" s="16">
        <v>99422.1</v>
      </c>
      <c r="C20" s="16">
        <v>99422.1</v>
      </c>
      <c r="D20" s="22">
        <v>0</v>
      </c>
      <c r="E20" s="22">
        <v>0</v>
      </c>
      <c r="F20" s="22">
        <v>0</v>
      </c>
      <c r="G20" s="20">
        <f t="shared" ref="G20:G22" si="7">F20/C20*100</f>
        <v>0</v>
      </c>
      <c r="H20" s="20">
        <v>0</v>
      </c>
    </row>
    <row r="21" spans="1:8" ht="15.75">
      <c r="A21" s="10" t="s">
        <v>19</v>
      </c>
      <c r="B21" s="16">
        <v>101727.9</v>
      </c>
      <c r="C21" s="16">
        <v>101727.9</v>
      </c>
      <c r="D21" s="22">
        <v>0</v>
      </c>
      <c r="E21" s="22">
        <v>0</v>
      </c>
      <c r="F21" s="22">
        <v>0</v>
      </c>
      <c r="G21" s="20">
        <f t="shared" si="7"/>
        <v>0</v>
      </c>
      <c r="H21" s="20">
        <v>0</v>
      </c>
    </row>
    <row r="22" spans="1:8" ht="15.75">
      <c r="A22" s="10" t="s">
        <v>20</v>
      </c>
      <c r="B22" s="16">
        <v>58818.9</v>
      </c>
      <c r="C22" s="16">
        <f>58818.9+60920+468440</f>
        <v>588178.9</v>
      </c>
      <c r="D22" s="22">
        <v>0</v>
      </c>
      <c r="E22" s="22">
        <v>0</v>
      </c>
      <c r="F22" s="22">
        <v>0</v>
      </c>
      <c r="G22" s="20">
        <f t="shared" si="7"/>
        <v>0</v>
      </c>
      <c r="H22" s="20">
        <v>0</v>
      </c>
    </row>
    <row r="23" spans="1:8" ht="126.75" customHeight="1">
      <c r="A23" s="8" t="s">
        <v>36</v>
      </c>
      <c r="B23" s="13">
        <f>B24+B25+B26+B27</f>
        <v>213913.80000000002</v>
      </c>
      <c r="C23" s="13">
        <f t="shared" ref="C23:F23" si="8">C24+C25+C26+C27</f>
        <v>213913.80000000002</v>
      </c>
      <c r="D23" s="13">
        <f t="shared" si="8"/>
        <v>8225.6</v>
      </c>
      <c r="E23" s="13">
        <f t="shared" si="8"/>
        <v>8225.6</v>
      </c>
      <c r="F23" s="13">
        <f t="shared" si="8"/>
        <v>3648.3</v>
      </c>
      <c r="G23" s="19">
        <f>F23/C23*100</f>
        <v>1.7055000659144011</v>
      </c>
      <c r="H23" s="19">
        <f>F23/D23*100</f>
        <v>44.352995526162225</v>
      </c>
    </row>
    <row r="24" spans="1:8" ht="20.25" customHeight="1">
      <c r="A24" s="10" t="s">
        <v>16</v>
      </c>
      <c r="B24" s="16">
        <v>2500</v>
      </c>
      <c r="C24" s="16">
        <v>2500</v>
      </c>
      <c r="D24" s="22">
        <v>0</v>
      </c>
      <c r="E24" s="22">
        <v>0</v>
      </c>
      <c r="F24" s="22">
        <v>0</v>
      </c>
      <c r="G24" s="20">
        <f t="shared" ref="G24:G26" si="9">F24/C24*100</f>
        <v>0</v>
      </c>
      <c r="H24" s="20">
        <v>0</v>
      </c>
    </row>
    <row r="25" spans="1:8" ht="20.25" customHeight="1">
      <c r="A25" s="10" t="s">
        <v>18</v>
      </c>
      <c r="B25" s="16">
        <v>93115.3</v>
      </c>
      <c r="C25" s="16">
        <v>93115.3</v>
      </c>
      <c r="D25" s="22">
        <v>0</v>
      </c>
      <c r="E25" s="22">
        <v>0</v>
      </c>
      <c r="F25" s="22">
        <v>0</v>
      </c>
      <c r="G25" s="20">
        <f t="shared" si="9"/>
        <v>0</v>
      </c>
      <c r="H25" s="20">
        <v>0</v>
      </c>
    </row>
    <row r="26" spans="1:8" ht="20.25" customHeight="1">
      <c r="A26" s="10" t="s">
        <v>17</v>
      </c>
      <c r="B26" s="16">
        <v>112409.1</v>
      </c>
      <c r="C26" s="16">
        <v>112409.1</v>
      </c>
      <c r="D26" s="16">
        <v>4577.3</v>
      </c>
      <c r="E26" s="16">
        <v>4577.3</v>
      </c>
      <c r="F26" s="13"/>
      <c r="G26" s="20">
        <f t="shared" si="9"/>
        <v>0</v>
      </c>
      <c r="H26" s="20">
        <f t="shared" ref="H26" si="10">F26/D26*100</f>
        <v>0</v>
      </c>
    </row>
    <row r="27" spans="1:8" ht="20.25" customHeight="1">
      <c r="A27" s="10" t="s">
        <v>19</v>
      </c>
      <c r="B27" s="16">
        <v>5889.4</v>
      </c>
      <c r="C27" s="16">
        <v>5889.4</v>
      </c>
      <c r="D27" s="14">
        <v>3648.3</v>
      </c>
      <c r="E27" s="14">
        <v>3648.3</v>
      </c>
      <c r="F27" s="14">
        <v>3648.3</v>
      </c>
      <c r="G27" s="20">
        <f t="shared" ref="G27" si="11">F27/C27*100</f>
        <v>61.946887628620914</v>
      </c>
      <c r="H27" s="20">
        <f t="shared" ref="H27" si="12">F27/D27*100</f>
        <v>100</v>
      </c>
    </row>
    <row r="28" spans="1:8" ht="63" customHeight="1">
      <c r="A28" s="8" t="s">
        <v>21</v>
      </c>
      <c r="B28" s="13">
        <f>B30</f>
        <v>314747.09999999998</v>
      </c>
      <c r="C28" s="13">
        <f t="shared" ref="C28:F28" si="13">C30</f>
        <v>0</v>
      </c>
      <c r="D28" s="13">
        <f t="shared" si="13"/>
        <v>0</v>
      </c>
      <c r="E28" s="13">
        <f t="shared" si="13"/>
        <v>0</v>
      </c>
      <c r="F28" s="13">
        <f t="shared" si="13"/>
        <v>0</v>
      </c>
      <c r="G28" s="19">
        <v>0</v>
      </c>
      <c r="H28" s="19">
        <v>0</v>
      </c>
    </row>
    <row r="29" spans="1:8" ht="15.75" hidden="1" customHeight="1">
      <c r="A29" s="9" t="s">
        <v>23</v>
      </c>
      <c r="B29" s="16" t="s">
        <v>22</v>
      </c>
      <c r="C29" s="14"/>
      <c r="D29" s="14"/>
      <c r="E29" s="14"/>
      <c r="F29" s="14"/>
      <c r="G29" s="20"/>
      <c r="H29" s="20"/>
    </row>
    <row r="30" spans="1:8" ht="20.25" customHeight="1">
      <c r="A30" s="11" t="s">
        <v>23</v>
      </c>
      <c r="B30" s="16">
        <v>314747.09999999998</v>
      </c>
      <c r="C30" s="16">
        <v>0</v>
      </c>
      <c r="D30" s="22">
        <v>0</v>
      </c>
      <c r="E30" s="22">
        <v>0</v>
      </c>
      <c r="F30" s="22">
        <v>0</v>
      </c>
      <c r="G30" s="20">
        <v>0</v>
      </c>
      <c r="H30" s="20">
        <v>0</v>
      </c>
    </row>
    <row r="31" spans="1:8" ht="63">
      <c r="A31" s="8" t="s">
        <v>24</v>
      </c>
      <c r="B31" s="13">
        <f>B40+B41+B42+B43+B44+B45+B46+B47+B48+B49</f>
        <v>474910.1</v>
      </c>
      <c r="C31" s="13">
        <f t="shared" ref="C31:F31" si="14">C40+C41+C42+C43+C44+C45+C46+C47+C48+C49</f>
        <v>1617387.9</v>
      </c>
      <c r="D31" s="13">
        <f t="shared" si="14"/>
        <v>5417.8</v>
      </c>
      <c r="E31" s="13">
        <f t="shared" si="14"/>
        <v>5417.8</v>
      </c>
      <c r="F31" s="13">
        <f t="shared" si="14"/>
        <v>5417.8</v>
      </c>
      <c r="G31" s="19">
        <f>F31/C31*100</f>
        <v>0.33497221043881931</v>
      </c>
      <c r="H31" s="19">
        <f>F31/D31*100</f>
        <v>100</v>
      </c>
    </row>
    <row r="32" spans="1:8" ht="15.75" hidden="1" customHeight="1">
      <c r="A32" s="9" t="s">
        <v>25</v>
      </c>
      <c r="B32" s="16" t="s">
        <v>26</v>
      </c>
      <c r="C32" s="15"/>
      <c r="D32" s="15"/>
      <c r="E32" s="15"/>
      <c r="F32" s="15"/>
      <c r="G32" s="21"/>
      <c r="H32" s="20"/>
    </row>
    <row r="33" spans="1:8" ht="15.75" hidden="1" customHeight="1">
      <c r="A33" s="9" t="s">
        <v>27</v>
      </c>
      <c r="B33" s="16" t="s">
        <v>28</v>
      </c>
      <c r="C33" s="14"/>
      <c r="D33" s="14"/>
      <c r="E33" s="14"/>
      <c r="F33" s="14"/>
      <c r="G33" s="20"/>
      <c r="H33" s="20"/>
    </row>
    <row r="34" spans="1:8" ht="15.75" hidden="1" customHeight="1">
      <c r="A34" s="9" t="s">
        <v>18</v>
      </c>
      <c r="B34" s="16" t="s">
        <v>29</v>
      </c>
      <c r="C34" s="14"/>
      <c r="D34" s="14"/>
      <c r="E34" s="14"/>
      <c r="F34" s="14"/>
      <c r="G34" s="20"/>
      <c r="H34" s="20"/>
    </row>
    <row r="35" spans="1:8" ht="15.75" hidden="1">
      <c r="A35" s="7"/>
      <c r="B35" s="14"/>
      <c r="C35" s="14"/>
      <c r="D35" s="14"/>
      <c r="E35" s="14"/>
      <c r="F35" s="14"/>
      <c r="G35" s="20"/>
      <c r="H35" s="20"/>
    </row>
    <row r="36" spans="1:8" ht="15.75" hidden="1">
      <c r="A36" s="7"/>
      <c r="B36" s="14"/>
      <c r="C36" s="14"/>
      <c r="D36" s="14"/>
      <c r="E36" s="14"/>
      <c r="F36" s="14"/>
      <c r="G36" s="20"/>
      <c r="H36" s="20"/>
    </row>
    <row r="37" spans="1:8" ht="15.75" hidden="1">
      <c r="A37" s="7"/>
      <c r="B37" s="14"/>
      <c r="C37" s="14"/>
      <c r="D37" s="14"/>
      <c r="E37" s="14"/>
      <c r="F37" s="14"/>
      <c r="G37" s="20"/>
      <c r="H37" s="20"/>
    </row>
    <row r="38" spans="1:8" ht="15.75" hidden="1">
      <c r="A38" s="7"/>
      <c r="B38" s="14"/>
      <c r="C38" s="14"/>
      <c r="D38" s="14"/>
      <c r="E38" s="14"/>
      <c r="F38" s="14"/>
      <c r="G38" s="20"/>
      <c r="H38" s="20"/>
    </row>
    <row r="39" spans="1:8" ht="15.75" hidden="1">
      <c r="A39" s="7"/>
      <c r="B39" s="14"/>
      <c r="C39" s="14"/>
      <c r="D39" s="14"/>
      <c r="E39" s="14"/>
      <c r="F39" s="14"/>
      <c r="G39" s="20"/>
      <c r="H39" s="20"/>
    </row>
    <row r="40" spans="1:8" ht="20.25" customHeight="1">
      <c r="A40" s="10" t="s">
        <v>13</v>
      </c>
      <c r="B40" s="16"/>
      <c r="C40" s="16">
        <f>2249+110200</f>
        <v>112449</v>
      </c>
      <c r="D40" s="22">
        <v>0</v>
      </c>
      <c r="E40" s="22">
        <v>0</v>
      </c>
      <c r="F40" s="22">
        <v>0</v>
      </c>
      <c r="G40" s="20">
        <f t="shared" ref="G40:G49" si="15">F40/C40*100</f>
        <v>0</v>
      </c>
      <c r="H40" s="20">
        <v>0</v>
      </c>
    </row>
    <row r="41" spans="1:8" ht="20.25" customHeight="1">
      <c r="A41" s="10" t="s">
        <v>15</v>
      </c>
      <c r="B41" s="16"/>
      <c r="C41" s="16">
        <f>1598.2+78311.8</f>
        <v>79910</v>
      </c>
      <c r="D41" s="22">
        <v>0</v>
      </c>
      <c r="E41" s="22">
        <v>0</v>
      </c>
      <c r="F41" s="22">
        <v>0</v>
      </c>
      <c r="G41" s="20">
        <f t="shared" si="15"/>
        <v>0</v>
      </c>
      <c r="H41" s="20">
        <v>0</v>
      </c>
    </row>
    <row r="42" spans="1:8" ht="20.25" customHeight="1">
      <c r="A42" s="10" t="s">
        <v>25</v>
      </c>
      <c r="B42" s="16">
        <v>89787</v>
      </c>
      <c r="C42" s="16">
        <f>17113.7+2597.6+7848.4+127282.4+153102.2+64824.8+0.1</f>
        <v>372769.19999999995</v>
      </c>
      <c r="D42" s="14">
        <v>5417.8</v>
      </c>
      <c r="E42" s="14">
        <v>5417.8</v>
      </c>
      <c r="F42" s="14">
        <v>5417.8</v>
      </c>
      <c r="G42" s="20">
        <f t="shared" si="15"/>
        <v>1.4533926086168065</v>
      </c>
      <c r="H42" s="20">
        <f t="shared" ref="H42" si="16">F42/D42*100</f>
        <v>100</v>
      </c>
    </row>
    <row r="43" spans="1:8" ht="20.25" customHeight="1">
      <c r="A43" s="10" t="s">
        <v>16</v>
      </c>
      <c r="B43" s="16"/>
      <c r="C43" s="16">
        <f>1598.2+78311.8</f>
        <v>79910</v>
      </c>
      <c r="D43" s="22">
        <v>0</v>
      </c>
      <c r="E43" s="22">
        <v>0</v>
      </c>
      <c r="F43" s="22">
        <v>0</v>
      </c>
      <c r="G43" s="20">
        <f t="shared" si="15"/>
        <v>0</v>
      </c>
      <c r="H43" s="20">
        <v>0</v>
      </c>
    </row>
    <row r="44" spans="1:8" ht="20.25" customHeight="1">
      <c r="A44" s="10" t="s">
        <v>33</v>
      </c>
      <c r="B44" s="16"/>
      <c r="C44" s="16">
        <f>1198.8+58741.2</f>
        <v>59940</v>
      </c>
      <c r="D44" s="22">
        <v>0</v>
      </c>
      <c r="E44" s="22">
        <v>0</v>
      </c>
      <c r="F44" s="22">
        <v>0</v>
      </c>
      <c r="G44" s="20">
        <f t="shared" si="15"/>
        <v>0</v>
      </c>
      <c r="H44" s="20">
        <v>0</v>
      </c>
    </row>
    <row r="45" spans="1:8" ht="20.25" customHeight="1">
      <c r="A45" s="11" t="s">
        <v>23</v>
      </c>
      <c r="B45" s="16"/>
      <c r="C45" s="16">
        <f>1598.2+78311.8</f>
        <v>79910</v>
      </c>
      <c r="D45" s="22">
        <v>0</v>
      </c>
      <c r="E45" s="22">
        <v>0</v>
      </c>
      <c r="F45" s="22">
        <v>0</v>
      </c>
      <c r="G45" s="20">
        <f t="shared" si="15"/>
        <v>0</v>
      </c>
      <c r="H45" s="20">
        <v>0</v>
      </c>
    </row>
    <row r="46" spans="1:8" ht="20.25" customHeight="1">
      <c r="A46" s="10" t="s">
        <v>27</v>
      </c>
      <c r="B46" s="16">
        <v>170113.5</v>
      </c>
      <c r="C46" s="16">
        <f>17011.3</f>
        <v>17011.3</v>
      </c>
      <c r="D46" s="22">
        <v>0</v>
      </c>
      <c r="E46" s="22">
        <v>0</v>
      </c>
      <c r="F46" s="22">
        <v>0</v>
      </c>
      <c r="G46" s="20">
        <f t="shared" si="15"/>
        <v>0</v>
      </c>
      <c r="H46" s="20">
        <v>0</v>
      </c>
    </row>
    <row r="47" spans="1:8" ht="20.25" customHeight="1">
      <c r="A47" s="10" t="s">
        <v>18</v>
      </c>
      <c r="B47" s="16">
        <v>215009.6</v>
      </c>
      <c r="C47" s="16">
        <f>2961.3+3002.9+1798.2+111501+145104.9+147140.8+88111.8+103508.6</f>
        <v>603129.5</v>
      </c>
      <c r="D47" s="22">
        <v>0</v>
      </c>
      <c r="E47" s="22">
        <v>0</v>
      </c>
      <c r="F47" s="22">
        <v>0</v>
      </c>
      <c r="G47" s="20">
        <f t="shared" si="15"/>
        <v>0</v>
      </c>
      <c r="H47" s="20">
        <v>0</v>
      </c>
    </row>
    <row r="48" spans="1:8" ht="20.25" customHeight="1">
      <c r="A48" s="10" t="s">
        <v>17</v>
      </c>
      <c r="B48" s="16"/>
      <c r="C48" s="16">
        <f>1798.2+88111.8</f>
        <v>89910</v>
      </c>
      <c r="D48" s="22">
        <v>0</v>
      </c>
      <c r="E48" s="22">
        <v>0</v>
      </c>
      <c r="F48" s="22">
        <v>0</v>
      </c>
      <c r="G48" s="20">
        <f t="shared" si="15"/>
        <v>0</v>
      </c>
      <c r="H48" s="20">
        <v>0</v>
      </c>
    </row>
    <row r="49" spans="1:8" ht="23.25" customHeight="1">
      <c r="A49" s="10" t="s">
        <v>19</v>
      </c>
      <c r="B49" s="16"/>
      <c r="C49" s="16">
        <f>2449+120000-0.1</f>
        <v>122448.9</v>
      </c>
      <c r="D49" s="22">
        <v>0</v>
      </c>
      <c r="E49" s="22">
        <v>0</v>
      </c>
      <c r="F49" s="22">
        <v>0</v>
      </c>
      <c r="G49" s="20">
        <f t="shared" si="15"/>
        <v>0</v>
      </c>
      <c r="H49" s="20">
        <v>0</v>
      </c>
    </row>
    <row r="50" spans="1:8" ht="94.5">
      <c r="A50" s="8" t="s">
        <v>35</v>
      </c>
      <c r="B50" s="13">
        <f>B51</f>
        <v>3840</v>
      </c>
      <c r="C50" s="13">
        <f t="shared" ref="C50:F50" si="17">C51</f>
        <v>38400</v>
      </c>
      <c r="D50" s="13">
        <f t="shared" si="17"/>
        <v>0</v>
      </c>
      <c r="E50" s="13">
        <f t="shared" si="17"/>
        <v>0</v>
      </c>
      <c r="F50" s="13">
        <f t="shared" si="17"/>
        <v>0</v>
      </c>
      <c r="G50" s="19">
        <f>F50/C50*100</f>
        <v>0</v>
      </c>
      <c r="H50" s="19">
        <v>0</v>
      </c>
    </row>
    <row r="51" spans="1:8" ht="20.25" customHeight="1">
      <c r="A51" s="10" t="s">
        <v>20</v>
      </c>
      <c r="B51" s="16">
        <v>3840</v>
      </c>
      <c r="C51" s="16">
        <v>38400</v>
      </c>
      <c r="D51" s="22">
        <v>0</v>
      </c>
      <c r="E51" s="22">
        <v>0</v>
      </c>
      <c r="F51" s="22">
        <v>0</v>
      </c>
      <c r="G51" s="20">
        <f t="shared" ref="G51" si="18">F51/C51*100</f>
        <v>0</v>
      </c>
      <c r="H51" s="20">
        <v>0</v>
      </c>
    </row>
    <row r="52" spans="1:8" ht="63">
      <c r="A52" s="8" t="s">
        <v>30</v>
      </c>
      <c r="B52" s="13">
        <f>B53</f>
        <v>79054.5</v>
      </c>
      <c r="C52" s="13">
        <f t="shared" ref="C52:F52" si="19">C53</f>
        <v>79054.5</v>
      </c>
      <c r="D52" s="13">
        <f t="shared" si="19"/>
        <v>0</v>
      </c>
      <c r="E52" s="13">
        <f t="shared" si="19"/>
        <v>0</v>
      </c>
      <c r="F52" s="13">
        <f t="shared" si="19"/>
        <v>0</v>
      </c>
      <c r="G52" s="19">
        <f>F52/C52*100</f>
        <v>0</v>
      </c>
      <c r="H52" s="19">
        <v>0</v>
      </c>
    </row>
    <row r="53" spans="1:8" ht="20.25" customHeight="1">
      <c r="A53" s="10" t="s">
        <v>18</v>
      </c>
      <c r="B53" s="16">
        <v>79054.5</v>
      </c>
      <c r="C53" s="16">
        <v>79054.5</v>
      </c>
      <c r="D53" s="22">
        <v>0</v>
      </c>
      <c r="E53" s="22">
        <v>0</v>
      </c>
      <c r="F53" s="22">
        <v>0</v>
      </c>
      <c r="G53" s="20">
        <f t="shared" ref="G53" si="20">F53/C53*100</f>
        <v>0</v>
      </c>
      <c r="H53" s="20">
        <v>0</v>
      </c>
    </row>
    <row r="54" spans="1:8" ht="19.5" customHeight="1">
      <c r="A54" s="12" t="s">
        <v>1</v>
      </c>
      <c r="B54" s="13">
        <f>B52+B50+B31+B28+B23+B19+B11+B13</f>
        <v>1659304.2999999998</v>
      </c>
      <c r="C54" s="13">
        <f>C52+C50+C31+C28+C23+C19+C11+C13+C9</f>
        <v>3200395</v>
      </c>
      <c r="D54" s="13">
        <f t="shared" ref="D54:F54" si="21">D52+D50+D31+D28+D23+D19+D11+D13+D9</f>
        <v>13643.400000000001</v>
      </c>
      <c r="E54" s="13">
        <f t="shared" si="21"/>
        <v>13643.400000000001</v>
      </c>
      <c r="F54" s="13">
        <f t="shared" si="21"/>
        <v>9066.1</v>
      </c>
      <c r="G54" s="19">
        <f>F54/C54*100</f>
        <v>0.28328065754383441</v>
      </c>
      <c r="H54" s="19">
        <f>F54/D54*100</f>
        <v>66.450444903762985</v>
      </c>
    </row>
  </sheetData>
  <mergeCells count="9">
    <mergeCell ref="D1:H1"/>
    <mergeCell ref="B6:B7"/>
    <mergeCell ref="A3:H3"/>
    <mergeCell ref="C6:C7"/>
    <mergeCell ref="D6:D7"/>
    <mergeCell ref="F6:F7"/>
    <mergeCell ref="G6:H6"/>
    <mergeCell ref="A6:A7"/>
    <mergeCell ref="E6:E7"/>
  </mergeCells>
  <pageMargins left="0.98425196850393704" right="0.51181102362204722" top="0.78740157480314965" bottom="0.78740157480314965" header="0.31496062992125984" footer="0.31496062992125984"/>
  <pageSetup paperSize="9" scale="86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2019-04-23T13:05:13Z</cp:lastPrinted>
  <dcterms:created xsi:type="dcterms:W3CDTF">2016-04-12T05:33:06Z</dcterms:created>
  <dcterms:modified xsi:type="dcterms:W3CDTF">2019-04-23T13:06:07Z</dcterms:modified>
</cp:coreProperties>
</file>