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Лист1!$A$1:$J$51</definedName>
  </definedNames>
  <calcPr calcId="125725"/>
</workbook>
</file>

<file path=xl/calcChain.xml><?xml version="1.0" encoding="utf-8"?>
<calcChain xmlns="http://schemas.openxmlformats.org/spreadsheetml/2006/main">
  <c r="J47" i="9"/>
  <c r="I47"/>
  <c r="J46"/>
  <c r="I46"/>
  <c r="J45"/>
  <c r="I45"/>
  <c r="I44"/>
  <c r="I43"/>
  <c r="I42"/>
  <c r="I41"/>
  <c r="I40"/>
  <c r="I39"/>
  <c r="I38"/>
  <c r="J37"/>
  <c r="I37"/>
  <c r="J36"/>
  <c r="I36"/>
  <c r="J35"/>
  <c r="I35"/>
  <c r="J34"/>
  <c r="I34"/>
  <c r="J33"/>
  <c r="J32"/>
  <c r="J31"/>
  <c r="J30"/>
  <c r="I30"/>
  <c r="J29"/>
  <c r="I29"/>
  <c r="J28"/>
  <c r="I28"/>
  <c r="J27"/>
  <c r="J26"/>
  <c r="I25"/>
  <c r="I24"/>
  <c r="I23"/>
  <c r="I22"/>
  <c r="I21"/>
  <c r="I20"/>
  <c r="I19"/>
  <c r="J18"/>
  <c r="I18"/>
  <c r="J17"/>
  <c r="I17"/>
  <c r="J16"/>
  <c r="I16"/>
  <c r="J15"/>
  <c r="I15"/>
  <c r="J14"/>
  <c r="J13"/>
  <c r="I13"/>
  <c r="J12"/>
  <c r="J11"/>
  <c r="I11"/>
  <c r="J10"/>
  <c r="J9"/>
  <c r="F21"/>
  <c r="F18"/>
  <c r="E26"/>
  <c r="E37"/>
  <c r="E14"/>
  <c r="H49"/>
  <c r="G49"/>
  <c r="F49"/>
  <c r="F48" s="1"/>
  <c r="F37" s="1"/>
  <c r="H48"/>
  <c r="G48"/>
  <c r="H46"/>
  <c r="H45" s="1"/>
  <c r="G46"/>
  <c r="G45" s="1"/>
  <c r="F46"/>
  <c r="F45" s="1"/>
  <c r="H43"/>
  <c r="H42" s="1"/>
  <c r="H41" s="1"/>
  <c r="G43"/>
  <c r="G42" s="1"/>
  <c r="G41" s="1"/>
  <c r="F43"/>
  <c r="F42" s="1"/>
  <c r="F41" s="1"/>
  <c r="H39"/>
  <c r="H38" s="1"/>
  <c r="G39"/>
  <c r="G38" s="1"/>
  <c r="F39"/>
  <c r="F38" s="1"/>
  <c r="E49"/>
  <c r="E48" s="1"/>
  <c r="E46"/>
  <c r="E45" s="1"/>
  <c r="E43"/>
  <c r="E42" s="1"/>
  <c r="E41" s="1"/>
  <c r="E39"/>
  <c r="E38" s="1"/>
  <c r="H33"/>
  <c r="G33"/>
  <c r="G32" s="1"/>
  <c r="G31" s="1"/>
  <c r="F33"/>
  <c r="F32" s="1"/>
  <c r="F31" s="1"/>
  <c r="I31" s="1"/>
  <c r="H32"/>
  <c r="H31" s="1"/>
  <c r="H29"/>
  <c r="H28" s="1"/>
  <c r="H27" s="1"/>
  <c r="G29"/>
  <c r="F29"/>
  <c r="F28" s="1"/>
  <c r="F27" s="1"/>
  <c r="I27" s="1"/>
  <c r="G28"/>
  <c r="G27" s="1"/>
  <c r="E33"/>
  <c r="E32" s="1"/>
  <c r="E31" s="1"/>
  <c r="E29"/>
  <c r="E28" s="1"/>
  <c r="E27" s="1"/>
  <c r="H19"/>
  <c r="G19"/>
  <c r="G14" s="1"/>
  <c r="F19"/>
  <c r="H16"/>
  <c r="H15" s="1"/>
  <c r="G16"/>
  <c r="G15" s="1"/>
  <c r="F16"/>
  <c r="F15" s="1"/>
  <c r="H12"/>
  <c r="G12"/>
  <c r="G9" s="1"/>
  <c r="F12"/>
  <c r="F9" s="1"/>
  <c r="H10"/>
  <c r="G10"/>
  <c r="F10"/>
  <c r="I10" s="1"/>
  <c r="E19"/>
  <c r="E16"/>
  <c r="E15" s="1"/>
  <c r="E12"/>
  <c r="E10"/>
  <c r="E9" s="1"/>
  <c r="I33" l="1"/>
  <c r="I32"/>
  <c r="F26"/>
  <c r="I26" s="1"/>
  <c r="I12"/>
  <c r="H37"/>
  <c r="H26"/>
  <c r="H14"/>
  <c r="H9"/>
  <c r="E51"/>
  <c r="G37"/>
  <c r="G26"/>
  <c r="F14"/>
  <c r="D20"/>
  <c r="C20"/>
  <c r="F51" l="1"/>
  <c r="H51"/>
  <c r="G51"/>
  <c r="D19"/>
  <c r="D39"/>
  <c r="D38" s="1"/>
  <c r="D46"/>
  <c r="D16"/>
  <c r="D12"/>
  <c r="D10"/>
  <c r="D9" l="1"/>
  <c r="D34"/>
  <c r="D33" s="1"/>
  <c r="D32" s="1"/>
  <c r="D31" s="1"/>
  <c r="D30"/>
  <c r="D29" s="1"/>
  <c r="D28" s="1"/>
  <c r="D27" s="1"/>
  <c r="D15"/>
  <c r="D14"/>
  <c r="D45"/>
  <c r="D26" l="1"/>
  <c r="D43"/>
  <c r="D42" s="1"/>
  <c r="C46"/>
  <c r="C45" s="1"/>
  <c r="C43"/>
  <c r="C41" s="1"/>
  <c r="C39"/>
  <c r="C38" s="1"/>
  <c r="C19"/>
  <c r="C16"/>
  <c r="C12"/>
  <c r="C10"/>
  <c r="C34" l="1"/>
  <c r="C33" s="1"/>
  <c r="C32" s="1"/>
  <c r="C31" s="1"/>
  <c r="C30"/>
  <c r="C29" s="1"/>
  <c r="C28" s="1"/>
  <c r="C27" s="1"/>
  <c r="C14"/>
  <c r="C37"/>
  <c r="C9"/>
  <c r="C15"/>
  <c r="C42"/>
  <c r="D41"/>
  <c r="D37" s="1"/>
  <c r="D51" s="1"/>
  <c r="C26" l="1"/>
  <c r="C51" s="1"/>
</calcChain>
</file>

<file path=xl/sharedStrings.xml><?xml version="1.0" encoding="utf-8"?>
<sst xmlns="http://schemas.openxmlformats.org/spreadsheetml/2006/main" count="93" uniqueCount="93">
  <si>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</si>
  <si>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</si>
  <si>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</si>
  <si>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</si>
  <si>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</si>
  <si>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</si>
  <si>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</si>
  <si>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</si>
  <si>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</si>
  <si>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</si>
  <si>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</si>
  <si>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</si>
  <si>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</si>
  <si>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</si>
  <si>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</si>
  <si>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</si>
  <si>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</si>
  <si>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</si>
  <si>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</si>
  <si>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</si>
  <si>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</si>
  <si>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</si>
  <si>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</si>
  <si>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</si>
  <si>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</si>
  <si>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</si>
  <si>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</si>
  <si>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</si>
  <si>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</si>
  <si>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</si>
  <si>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</si>
  <si>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</si>
  <si>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</si>
  <si>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</si>
  <si>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</si>
  <si>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</si>
  <si>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</si>
  <si>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</si>
  <si>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</si>
  <si>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</si>
  <si>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</si>
  <si>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</si>
  <si>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</si>
  <si>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</si>
  <si>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</si>
  <si>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</si>
  <si>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</si>
  <si>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</si>
  <si>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</si>
  <si>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</si>
  <si>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</si>
  <si>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</si>
  <si>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</si>
  <si>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</si>
  <si>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</si>
  <si>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</si>
  <si>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</si>
  <si>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</si>
  <si>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</si>
  <si>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</si>
  <si>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</si>
  <si>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</si>
  <si>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</si>
  <si>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</si>
  <si>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</si>
  <si>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</si>
  <si>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</si>
  <si>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</si>
  <si>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Утверждено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</si>
  <si>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</si>
  <si>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</si>
  <si>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</si>
  <si>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</si>
  <si>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Исполнено 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</si>
  <si>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</si>
  <si>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</si>
  <si>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</si>
  <si>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</si>
  <si>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</si>
  <si>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</si>
  <si>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тыс. рублей</t>
  </si>
  <si>
    <t>к уточненной сводной бюджетной росписи</t>
  </si>
  <si>
    <t>Уменьшение прочих остатков средств бюджетов субъектов Российской Федерации, временно размещенных в ценные бумаги</t>
  </si>
  <si>
    <t>000 01 05 02 02 02 0000 620</t>
  </si>
  <si>
    <t>000 01 05 02 02 00 0000 620</t>
  </si>
  <si>
    <t xml:space="preserve">Уменьшение прочих остатков средств бюджетов, временно размещенных в ценные бумаги
</t>
  </si>
  <si>
    <t>Приложение № 2 к пояснительной записке к отчету об исполнении областного бюджета за 1 квартал 2019 года по форме приложения № 8 к областному закону "Об областном бюджете на 2019 год и на плановый период 2020 и 2021 годов"</t>
  </si>
  <si>
    <t>Отчет об исполнении областного бюджета по источникам финансирования дефицита областного бюджета за 1 квартал 2019 года</t>
  </si>
  <si>
    <t>Уточненная сводная бюджетная роспись на 2019 год по состоянию на 31.03.2019</t>
  </si>
  <si>
    <t>План кассовых поступлений 
и выплат
на 1 квартал 
2019 года</t>
  </si>
  <si>
    <t>к плану 
на 1 квартал</t>
  </si>
  <si>
    <t>Исполнение 1 квартал,  в процентах</t>
  </si>
  <si>
    <t xml:space="preserve">Утверждено на год областным законом                                                от 17.12.2018                     № 35-4-ОЗ
 </t>
  </si>
</sst>
</file>

<file path=xl/styles.xml><?xml version="1.0" encoding="utf-8"?>
<styleSheet xmlns="http://schemas.openxmlformats.org/spreadsheetml/2006/main">
  <numFmts count="6">
    <numFmt numFmtId="164" formatCode="_-* #,##0.0_р_._-;\-* #,##0.0_р_._-;_-* &quot;-&quot;?_р_._-;_-@_-"/>
    <numFmt numFmtId="165" formatCode="_-* #,##0.0\ _₽_-;\-* #,##0.0\ _₽_-;_-* &quot;-&quot;?\ _₽_-;_-@_-"/>
    <numFmt numFmtId="166" formatCode="0.000000000"/>
    <numFmt numFmtId="167" formatCode="0.000000000000"/>
    <numFmt numFmtId="168" formatCode="#,##0.0"/>
    <numFmt numFmtId="169" formatCode="#,##0.0_ ;\-#,##0.0\ "/>
  </numFmts>
  <fonts count="14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3" fillId="0" borderId="0"/>
    <xf numFmtId="168" fontId="8" fillId="0" borderId="14">
      <alignment horizontal="center" vertical="center" wrapText="1"/>
    </xf>
    <xf numFmtId="0" fontId="8" fillId="0" borderId="14">
      <alignment horizontal="center" vertical="center" wrapText="1"/>
    </xf>
    <xf numFmtId="0" fontId="5" fillId="0" borderId="0"/>
    <xf numFmtId="0" fontId="10" fillId="0" borderId="0"/>
    <xf numFmtId="0" fontId="11" fillId="0" borderId="0">
      <alignment horizontal="left" vertical="top"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wrapText="1"/>
    </xf>
    <xf numFmtId="0" fontId="11" fillId="0" borderId="0">
      <alignment horizontal="right"/>
    </xf>
    <xf numFmtId="0" fontId="11" fillId="0" borderId="23">
      <alignment horizontal="center" vertical="center" wrapText="1"/>
    </xf>
    <xf numFmtId="0" fontId="11" fillId="0" borderId="24"/>
    <xf numFmtId="0" fontId="11" fillId="0" borderId="23">
      <alignment horizontal="center" vertical="center" shrinkToFit="1"/>
    </xf>
    <xf numFmtId="49" fontId="11" fillId="0" borderId="23">
      <alignment horizontal="left" vertical="top" wrapText="1"/>
    </xf>
    <xf numFmtId="4" fontId="11" fillId="3" borderId="23">
      <alignment horizontal="right" vertical="top" shrinkToFit="1"/>
    </xf>
    <xf numFmtId="4" fontId="11" fillId="0" borderId="23">
      <alignment horizontal="right" vertical="top" shrinkToFit="1"/>
    </xf>
    <xf numFmtId="0" fontId="13" fillId="0" borderId="23">
      <alignment horizontal="left"/>
    </xf>
    <xf numFmtId="4" fontId="13" fillId="4" borderId="23">
      <alignment horizontal="right" vertical="top" shrinkToFit="1"/>
    </xf>
    <xf numFmtId="0" fontId="11" fillId="0" borderId="25"/>
    <xf numFmtId="0" fontId="11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5" borderId="0"/>
    <xf numFmtId="0" fontId="11" fillId="5" borderId="26"/>
    <xf numFmtId="0" fontId="11" fillId="5" borderId="25"/>
    <xf numFmtId="0" fontId="11" fillId="5" borderId="27"/>
    <xf numFmtId="0" fontId="11" fillId="5" borderId="27">
      <alignment horizontal="center"/>
    </xf>
    <xf numFmtId="0" fontId="11" fillId="5" borderId="0">
      <alignment horizontal="center"/>
    </xf>
    <xf numFmtId="49" fontId="13" fillId="0" borderId="23">
      <alignment horizontal="left" vertical="top" wrapText="1"/>
    </xf>
    <xf numFmtId="0" fontId="11" fillId="5" borderId="0">
      <alignment horizontal="left"/>
    </xf>
    <xf numFmtId="4" fontId="11" fillId="0" borderId="24">
      <alignment horizontal="right" shrinkToFit="1"/>
    </xf>
    <xf numFmtId="4" fontId="11" fillId="0" borderId="0">
      <alignment horizontal="right" shrinkToFit="1"/>
    </xf>
    <xf numFmtId="0" fontId="11" fillId="5" borderId="25">
      <alignment horizontal="center"/>
    </xf>
  </cellStyleXfs>
  <cellXfs count="109"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49" fontId="2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1" applyFont="1" applyFill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2" fillId="0" borderId="7" xfId="4" applyFont="1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7" xfId="4" applyFont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vertical="center"/>
    </xf>
    <xf numFmtId="169" fontId="2" fillId="0" borderId="4" xfId="0" applyNumberFormat="1" applyFont="1" applyFill="1" applyBorder="1" applyAlignment="1">
      <alignment vertical="center"/>
    </xf>
    <xf numFmtId="169" fontId="2" fillId="0" borderId="5" xfId="0" applyNumberFormat="1" applyFont="1" applyFill="1" applyBorder="1" applyAlignment="1">
      <alignment vertical="center"/>
    </xf>
    <xf numFmtId="169" fontId="2" fillId="0" borderId="11" xfId="0" applyNumberFormat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164" fontId="4" fillId="0" borderId="20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vertical="center"/>
    </xf>
    <xf numFmtId="169" fontId="2" fillId="2" borderId="4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2"/>
    </xf>
    <xf numFmtId="169" fontId="4" fillId="0" borderId="21" xfId="0" applyNumberFormat="1" applyFont="1" applyFill="1" applyBorder="1" applyAlignment="1">
      <alignment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 indent="1"/>
    </xf>
    <xf numFmtId="164" fontId="2" fillId="0" borderId="9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20" xfId="0" applyNumberFormat="1" applyFont="1" applyFill="1" applyBorder="1" applyAlignment="1">
      <alignment vertical="center"/>
    </xf>
    <xf numFmtId="165" fontId="2" fillId="0" borderId="20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0" fontId="0" fillId="2" borderId="0" xfId="0" applyFill="1"/>
    <xf numFmtId="167" fontId="0" fillId="2" borderId="0" xfId="0" applyNumberFormat="1" applyFill="1"/>
    <xf numFmtId="166" fontId="0" fillId="2" borderId="0" xfId="0" applyNumberFormat="1" applyFill="1"/>
    <xf numFmtId="0" fontId="2" fillId="0" borderId="18" xfId="0" applyFont="1" applyFill="1" applyBorder="1" applyAlignment="1">
      <alignment horizontal="center" vertical="center" wrapText="1"/>
    </xf>
    <xf numFmtId="169" fontId="2" fillId="0" borderId="7" xfId="0" applyNumberFormat="1" applyFont="1" applyFill="1" applyBorder="1" applyAlignment="1">
      <alignment vertical="center"/>
    </xf>
    <xf numFmtId="169" fontId="2" fillId="0" borderId="22" xfId="0" applyNumberFormat="1" applyFont="1" applyFill="1" applyBorder="1" applyAlignment="1">
      <alignment vertical="center"/>
    </xf>
    <xf numFmtId="4" fontId="11" fillId="0" borderId="23" xfId="17" applyProtection="1">
      <alignment horizontal="right" vertical="top" shrinkToFit="1"/>
    </xf>
    <xf numFmtId="164" fontId="4" fillId="0" borderId="20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4" fillId="0" borderId="21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0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</cellXfs>
  <cellStyles count="38">
    <cellStyle name="br" xfId="24"/>
    <cellStyle name="col" xfId="23"/>
    <cellStyle name="style0" xfId="25"/>
    <cellStyle name="td" xfId="26"/>
    <cellStyle name="tr" xfId="22"/>
    <cellStyle name="xl21" xfId="27"/>
    <cellStyle name="xl22" xfId="6"/>
    <cellStyle name="xl23" xfId="7"/>
    <cellStyle name="xl24" xfId="8"/>
    <cellStyle name="xl25" xfId="9"/>
    <cellStyle name="xl26" xfId="10"/>
    <cellStyle name="xl27" xfId="11"/>
    <cellStyle name="xl28" xfId="28"/>
    <cellStyle name="xl29" xfId="12"/>
    <cellStyle name="xl30" xfId="13"/>
    <cellStyle name="xl31" xfId="14"/>
    <cellStyle name="xl32" xfId="29"/>
    <cellStyle name="xl33" xfId="18"/>
    <cellStyle name="xl34" xfId="19"/>
    <cellStyle name="xl35" xfId="30"/>
    <cellStyle name="xl36" xfId="20"/>
    <cellStyle name="xl37" xfId="21"/>
    <cellStyle name="xl38" xfId="15"/>
    <cellStyle name="xl39" xfId="16"/>
    <cellStyle name="xl40" xfId="31"/>
    <cellStyle name="xl41" xfId="32"/>
    <cellStyle name="xl42" xfId="17"/>
    <cellStyle name="xl43" xfId="33"/>
    <cellStyle name="xl44" xfId="34"/>
    <cellStyle name="xl45" xfId="35"/>
    <cellStyle name="xl46" xfId="36"/>
    <cellStyle name="xl47" xfId="37"/>
    <cellStyle name="xl56" xfId="2"/>
    <cellStyle name="xl62" xfId="3"/>
    <cellStyle name="Обычный" xfId="0" builtinId="0"/>
    <cellStyle name="Обычный 2" xfId="5"/>
    <cellStyle name="Обычный 4" xfId="4"/>
    <cellStyle name="Обычный_Приложение №1 - источники финансирования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zoomScale="133" zoomScaleNormal="100" zoomScaleSheetLayoutView="133" workbookViewId="0">
      <selection activeCell="H6" sqref="H6:H7"/>
    </sheetView>
  </sheetViews>
  <sheetFormatPr defaultColWidth="9.140625" defaultRowHeight="12.75"/>
  <cols>
    <col min="1" max="1" width="45.28515625" style="17" customWidth="1"/>
    <col min="2" max="2" width="25.5703125" style="17" customWidth="1"/>
    <col min="3" max="3" width="16.85546875" style="17" hidden="1" customWidth="1"/>
    <col min="4" max="4" width="15.85546875" style="17" hidden="1" customWidth="1"/>
    <col min="5" max="5" width="16" style="17" customWidth="1"/>
    <col min="6" max="6" width="16.28515625" style="17" customWidth="1"/>
    <col min="7" max="7" width="18.5703125" style="17" customWidth="1"/>
    <col min="8" max="8" width="17.7109375" style="17" customWidth="1"/>
    <col min="9" max="9" width="14" style="17" customWidth="1"/>
    <col min="10" max="10" width="12.85546875" style="17" customWidth="1"/>
    <col min="11" max="11" width="27.85546875" style="80" customWidth="1"/>
    <col min="12" max="12" width="9.140625" style="1"/>
    <col min="13" max="13" width="22.7109375" style="1" customWidth="1"/>
    <col min="14" max="16384" width="9.140625" style="1"/>
  </cols>
  <sheetData>
    <row r="1" spans="1:10" ht="57" customHeight="1">
      <c r="B1" s="18"/>
      <c r="C1" s="18"/>
      <c r="D1" s="18"/>
      <c r="F1" s="101" t="s">
        <v>86</v>
      </c>
      <c r="G1" s="101"/>
      <c r="H1" s="101"/>
      <c r="I1" s="101"/>
      <c r="J1" s="101"/>
    </row>
    <row r="2" spans="1:10">
      <c r="B2" s="18"/>
      <c r="C2" s="18"/>
      <c r="D2" s="18"/>
    </row>
    <row r="3" spans="1:10" ht="17.25" customHeight="1">
      <c r="A3" s="102" t="s">
        <v>87</v>
      </c>
      <c r="B3" s="102"/>
      <c r="C3" s="102"/>
      <c r="D3" s="102"/>
      <c r="E3" s="103"/>
      <c r="F3" s="103"/>
      <c r="G3" s="103"/>
      <c r="H3" s="104"/>
      <c r="I3" s="104"/>
      <c r="J3" s="104"/>
    </row>
    <row r="4" spans="1:10" ht="17.25" customHeight="1">
      <c r="A4" s="49"/>
      <c r="B4" s="49"/>
      <c r="C4" s="49"/>
      <c r="D4" s="49"/>
      <c r="E4" s="50"/>
      <c r="F4" s="50"/>
      <c r="G4" s="50"/>
      <c r="H4" s="51"/>
      <c r="I4" s="51"/>
      <c r="J4" s="51"/>
    </row>
    <row r="5" spans="1:10" ht="11.25" customHeight="1">
      <c r="A5" s="35"/>
      <c r="B5" s="35"/>
      <c r="C5" s="35"/>
      <c r="D5" s="35"/>
      <c r="E5" s="36"/>
      <c r="F5" s="36"/>
      <c r="G5" s="36"/>
      <c r="J5" s="19" t="s">
        <v>80</v>
      </c>
    </row>
    <row r="6" spans="1:10" ht="26.25" customHeight="1">
      <c r="A6" s="99" t="s">
        <v>0</v>
      </c>
      <c r="B6" s="99" t="s">
        <v>55</v>
      </c>
      <c r="C6" s="31"/>
      <c r="D6" s="31"/>
      <c r="E6" s="105" t="s">
        <v>92</v>
      </c>
      <c r="F6" s="105" t="s">
        <v>88</v>
      </c>
      <c r="G6" s="107" t="s">
        <v>89</v>
      </c>
      <c r="H6" s="105" t="s">
        <v>73</v>
      </c>
      <c r="I6" s="97" t="s">
        <v>91</v>
      </c>
      <c r="J6" s="98"/>
    </row>
    <row r="7" spans="1:10" ht="69" customHeight="1">
      <c r="A7" s="100"/>
      <c r="B7" s="100"/>
      <c r="C7" s="38" t="s">
        <v>68</v>
      </c>
      <c r="D7" s="20" t="s">
        <v>67</v>
      </c>
      <c r="E7" s="106"/>
      <c r="F7" s="106"/>
      <c r="G7" s="108"/>
      <c r="H7" s="106"/>
      <c r="I7" s="37" t="s">
        <v>81</v>
      </c>
      <c r="J7" s="37" t="s">
        <v>90</v>
      </c>
    </row>
    <row r="8" spans="1:10">
      <c r="A8" s="32">
        <v>1</v>
      </c>
      <c r="B8" s="32">
        <v>2</v>
      </c>
      <c r="C8" s="33">
        <v>3</v>
      </c>
      <c r="D8" s="33"/>
      <c r="E8" s="33">
        <v>3</v>
      </c>
      <c r="F8" s="33">
        <v>4</v>
      </c>
      <c r="G8" s="33">
        <v>5</v>
      </c>
      <c r="H8" s="33">
        <v>6</v>
      </c>
      <c r="I8" s="33">
        <v>7</v>
      </c>
      <c r="J8" s="33">
        <v>8</v>
      </c>
    </row>
    <row r="9" spans="1:10" ht="28.15" customHeight="1">
      <c r="A9" s="2" t="s">
        <v>1</v>
      </c>
      <c r="B9" s="3" t="s">
        <v>2</v>
      </c>
      <c r="C9" s="21">
        <f>C10-C12</f>
        <v>1226298</v>
      </c>
      <c r="D9" s="22">
        <f>D10-D12</f>
        <v>27456.400000000373</v>
      </c>
      <c r="E9" s="66">
        <f>E10-E12</f>
        <v>2016813.4000000004</v>
      </c>
      <c r="F9" s="66">
        <f t="shared" ref="F9:H9" si="0">F10-F12</f>
        <v>2016813.3999999985</v>
      </c>
      <c r="G9" s="66">
        <f t="shared" si="0"/>
        <v>-11300000</v>
      </c>
      <c r="H9" s="66">
        <f t="shared" si="0"/>
        <v>-11300000</v>
      </c>
      <c r="I9" s="52"/>
      <c r="J9" s="52">
        <f>H9/G9*100</f>
        <v>100</v>
      </c>
    </row>
    <row r="10" spans="1:10" ht="29.45" customHeight="1">
      <c r="A10" s="4" t="s">
        <v>3</v>
      </c>
      <c r="B10" s="5" t="s">
        <v>4</v>
      </c>
      <c r="C10" s="23">
        <f>C11</f>
        <v>13099944</v>
      </c>
      <c r="D10" s="24">
        <f>D11</f>
        <v>7527456.4000000004</v>
      </c>
      <c r="E10" s="47">
        <f>E11</f>
        <v>4916813.4000000004</v>
      </c>
      <c r="F10" s="47">
        <f t="shared" ref="F10:H10" si="1">F11</f>
        <v>19602029.75</v>
      </c>
      <c r="G10" s="47">
        <f t="shared" si="1"/>
        <v>2600000</v>
      </c>
      <c r="H10" s="47">
        <f t="shared" si="1"/>
        <v>2600000</v>
      </c>
      <c r="I10" s="56">
        <f t="shared" ref="I10:I47" si="2">H10/F10*100</f>
        <v>13.263932527191477</v>
      </c>
      <c r="J10" s="88">
        <f t="shared" ref="J10:J47" si="3">H10/G10*100</f>
        <v>100</v>
      </c>
    </row>
    <row r="11" spans="1:10" ht="39.75" customHeight="1">
      <c r="A11" s="6" t="s">
        <v>59</v>
      </c>
      <c r="B11" s="5" t="s">
        <v>5</v>
      </c>
      <c r="C11" s="23">
        <v>13099944</v>
      </c>
      <c r="D11" s="24">
        <v>7527456.4000000004</v>
      </c>
      <c r="E11" s="84">
        <v>4916813.4000000004</v>
      </c>
      <c r="F11" s="84">
        <v>19602029.75</v>
      </c>
      <c r="G11" s="84">
        <v>2600000</v>
      </c>
      <c r="H11" s="84">
        <v>2600000</v>
      </c>
      <c r="I11" s="56">
        <f t="shared" si="2"/>
        <v>13.263932527191477</v>
      </c>
      <c r="J11" s="88">
        <f t="shared" si="3"/>
        <v>100</v>
      </c>
    </row>
    <row r="12" spans="1:10" ht="30.75" customHeight="1">
      <c r="A12" s="4" t="s">
        <v>6</v>
      </c>
      <c r="B12" s="5" t="s">
        <v>7</v>
      </c>
      <c r="C12" s="23">
        <f t="shared" ref="C12:D12" si="4">C13</f>
        <v>11873646</v>
      </c>
      <c r="D12" s="24">
        <f t="shared" si="4"/>
        <v>7500000</v>
      </c>
      <c r="E12" s="84">
        <f>E13</f>
        <v>2900000</v>
      </c>
      <c r="F12" s="84">
        <f t="shared" ref="F12:H12" si="5">F13</f>
        <v>17585216.350000001</v>
      </c>
      <c r="G12" s="84">
        <f t="shared" si="5"/>
        <v>13900000</v>
      </c>
      <c r="H12" s="84">
        <f t="shared" si="5"/>
        <v>13900000</v>
      </c>
      <c r="I12" s="56">
        <f t="shared" si="2"/>
        <v>79.043667836364136</v>
      </c>
      <c r="J12" s="88">
        <f t="shared" si="3"/>
        <v>100</v>
      </c>
    </row>
    <row r="13" spans="1:10" ht="40.9" customHeight="1">
      <c r="A13" s="7" t="s">
        <v>60</v>
      </c>
      <c r="B13" s="8" t="s">
        <v>8</v>
      </c>
      <c r="C13" s="23">
        <v>11873646</v>
      </c>
      <c r="D13" s="24">
        <v>7500000</v>
      </c>
      <c r="E13" s="85">
        <v>2900000</v>
      </c>
      <c r="F13" s="85">
        <v>17585216.350000001</v>
      </c>
      <c r="G13" s="85">
        <v>13900000</v>
      </c>
      <c r="H13" s="85">
        <v>13900000</v>
      </c>
      <c r="I13" s="57">
        <f t="shared" si="2"/>
        <v>79.043667836364136</v>
      </c>
      <c r="J13" s="89">
        <f t="shared" si="3"/>
        <v>100</v>
      </c>
    </row>
    <row r="14" spans="1:10" ht="36" customHeight="1">
      <c r="A14" s="2" t="s">
        <v>44</v>
      </c>
      <c r="B14" s="9" t="s">
        <v>9</v>
      </c>
      <c r="C14" s="21">
        <f>C16-C19</f>
        <v>-558793.80000000075</v>
      </c>
      <c r="D14" s="22">
        <f>D16-D19</f>
        <v>-18680.400000000373</v>
      </c>
      <c r="E14" s="66">
        <f>E15-E19</f>
        <v>-577474.09999999776</v>
      </c>
      <c r="F14" s="66">
        <f t="shared" ref="F14:H14" si="6">F15-F19</f>
        <v>-577474.14999999851</v>
      </c>
      <c r="G14" s="66">
        <f t="shared" si="6"/>
        <v>5667343</v>
      </c>
      <c r="H14" s="66">
        <f t="shared" si="6"/>
        <v>5667343</v>
      </c>
      <c r="I14" s="54"/>
      <c r="J14" s="90">
        <f t="shared" si="3"/>
        <v>100</v>
      </c>
    </row>
    <row r="15" spans="1:10" ht="44.25" customHeight="1">
      <c r="A15" s="4" t="s">
        <v>43</v>
      </c>
      <c r="B15" s="5" t="s">
        <v>45</v>
      </c>
      <c r="C15" s="23">
        <f>C16-C19</f>
        <v>-558793.80000000075</v>
      </c>
      <c r="D15" s="24">
        <f>D16-D19</f>
        <v>-18680.400000000373</v>
      </c>
      <c r="E15" s="46">
        <f>E16</f>
        <v>22669372.800000001</v>
      </c>
      <c r="F15" s="46">
        <f t="shared" ref="F15:H16" si="7">F16</f>
        <v>22669372.75</v>
      </c>
      <c r="G15" s="46">
        <f t="shared" si="7"/>
        <v>5667343</v>
      </c>
      <c r="H15" s="46">
        <f t="shared" si="7"/>
        <v>5667343</v>
      </c>
      <c r="I15" s="56">
        <f t="shared" si="2"/>
        <v>24.999999172892863</v>
      </c>
      <c r="J15" s="88">
        <f t="shared" si="3"/>
        <v>100</v>
      </c>
    </row>
    <row r="16" spans="1:10" ht="42" customHeight="1">
      <c r="A16" s="4" t="s">
        <v>10</v>
      </c>
      <c r="B16" s="5" t="s">
        <v>46</v>
      </c>
      <c r="C16" s="23">
        <f t="shared" ref="C16:D16" si="8">C17</f>
        <v>30972142.399999999</v>
      </c>
      <c r="D16" s="24">
        <f t="shared" si="8"/>
        <v>-10324050.4</v>
      </c>
      <c r="E16" s="46">
        <f>E17</f>
        <v>22669372.800000001</v>
      </c>
      <c r="F16" s="46">
        <f t="shared" si="7"/>
        <v>22669372.75</v>
      </c>
      <c r="G16" s="46">
        <f t="shared" si="7"/>
        <v>5667343</v>
      </c>
      <c r="H16" s="46">
        <f t="shared" si="7"/>
        <v>5667343</v>
      </c>
      <c r="I16" s="56">
        <f t="shared" si="2"/>
        <v>24.999999172892863</v>
      </c>
      <c r="J16" s="88">
        <f t="shared" si="3"/>
        <v>100</v>
      </c>
    </row>
    <row r="17" spans="1:13" ht="53.25" customHeight="1">
      <c r="A17" s="6" t="s">
        <v>61</v>
      </c>
      <c r="B17" s="5" t="s">
        <v>47</v>
      </c>
      <c r="C17" s="23">
        <v>30972142.399999999</v>
      </c>
      <c r="D17" s="24">
        <v>-10324050.4</v>
      </c>
      <c r="E17" s="46">
        <v>22669372.800000001</v>
      </c>
      <c r="F17" s="46">
        <v>22669372.75</v>
      </c>
      <c r="G17" s="46">
        <v>5667343</v>
      </c>
      <c r="H17" s="46">
        <v>5667343</v>
      </c>
      <c r="I17" s="56">
        <f t="shared" si="2"/>
        <v>24.999999172892863</v>
      </c>
      <c r="J17" s="88">
        <f t="shared" si="3"/>
        <v>100</v>
      </c>
    </row>
    <row r="18" spans="1:13" ht="53.25" customHeight="1">
      <c r="A18" s="10" t="s">
        <v>56</v>
      </c>
      <c r="B18" s="5"/>
      <c r="C18" s="23">
        <v>30972142.399999999</v>
      </c>
      <c r="D18" s="24">
        <v>-10324050.4</v>
      </c>
      <c r="E18" s="46">
        <v>22669372.800000001</v>
      </c>
      <c r="F18" s="46">
        <f>E18</f>
        <v>22669372.800000001</v>
      </c>
      <c r="G18" s="46">
        <v>5667343</v>
      </c>
      <c r="H18" s="46">
        <v>5667343</v>
      </c>
      <c r="I18" s="56">
        <f t="shared" si="2"/>
        <v>24.999999117752388</v>
      </c>
      <c r="J18" s="88">
        <f t="shared" si="3"/>
        <v>100</v>
      </c>
    </row>
    <row r="19" spans="1:13" ht="41.25" customHeight="1">
      <c r="A19" s="4" t="s">
        <v>11</v>
      </c>
      <c r="B19" s="5" t="s">
        <v>48</v>
      </c>
      <c r="C19" s="23">
        <f>C20</f>
        <v>31530936.199999999</v>
      </c>
      <c r="D19" s="24">
        <f>D20</f>
        <v>-10305370</v>
      </c>
      <c r="E19" s="46">
        <f>E20</f>
        <v>23246846.899999999</v>
      </c>
      <c r="F19" s="46">
        <f t="shared" ref="F19:H19" si="9">F20</f>
        <v>23246846.899999999</v>
      </c>
      <c r="G19" s="46">
        <f t="shared" si="9"/>
        <v>0</v>
      </c>
      <c r="H19" s="46">
        <f t="shared" si="9"/>
        <v>0</v>
      </c>
      <c r="I19" s="56">
        <f t="shared" si="2"/>
        <v>0</v>
      </c>
      <c r="J19" s="88">
        <v>0</v>
      </c>
    </row>
    <row r="20" spans="1:13" ht="57" customHeight="1">
      <c r="A20" s="59" t="s">
        <v>62</v>
      </c>
      <c r="B20" s="60" t="s">
        <v>49</v>
      </c>
      <c r="C20" s="61">
        <f>C21+C22+C23+C24+C25</f>
        <v>31530936.199999999</v>
      </c>
      <c r="D20" s="62">
        <f t="shared" ref="D20" si="10">D21+D22+D23+D24+D25</f>
        <v>-10305370</v>
      </c>
      <c r="E20" s="63">
        <v>23246846.899999999</v>
      </c>
      <c r="F20" s="63">
        <v>23246846.899999999</v>
      </c>
      <c r="G20" s="63">
        <v>0</v>
      </c>
      <c r="H20" s="63">
        <v>0</v>
      </c>
      <c r="I20" s="64">
        <f t="shared" si="2"/>
        <v>0</v>
      </c>
      <c r="J20" s="91">
        <v>0</v>
      </c>
    </row>
    <row r="21" spans="1:13" ht="42.75" customHeight="1">
      <c r="A21" s="65" t="s">
        <v>57</v>
      </c>
      <c r="B21" s="60"/>
      <c r="C21" s="61">
        <v>30972142.399999999</v>
      </c>
      <c r="D21" s="62">
        <v>-10324050.4</v>
      </c>
      <c r="E21" s="63">
        <v>22669372.800000001</v>
      </c>
      <c r="F21" s="63">
        <f>E21</f>
        <v>22669372.800000001</v>
      </c>
      <c r="G21" s="63">
        <v>0</v>
      </c>
      <c r="H21" s="63">
        <v>0</v>
      </c>
      <c r="I21" s="64">
        <f t="shared" si="2"/>
        <v>0</v>
      </c>
      <c r="J21" s="91">
        <v>0</v>
      </c>
    </row>
    <row r="22" spans="1:13" ht="117.75" customHeight="1">
      <c r="A22" s="65" t="s">
        <v>69</v>
      </c>
      <c r="B22" s="60"/>
      <c r="C22" s="62">
        <v>15000</v>
      </c>
      <c r="D22" s="62">
        <v>0</v>
      </c>
      <c r="E22" s="61">
        <v>15000</v>
      </c>
      <c r="F22" s="61">
        <v>15000</v>
      </c>
      <c r="G22" s="63">
        <v>0</v>
      </c>
      <c r="H22" s="63">
        <v>0</v>
      </c>
      <c r="I22" s="64">
        <f t="shared" si="2"/>
        <v>0</v>
      </c>
      <c r="J22" s="91">
        <v>0</v>
      </c>
    </row>
    <row r="23" spans="1:13" ht="119.25" customHeight="1">
      <c r="A23" s="65" t="s">
        <v>70</v>
      </c>
      <c r="B23" s="60"/>
      <c r="C23" s="62">
        <v>253824.2</v>
      </c>
      <c r="D23" s="62">
        <v>0</v>
      </c>
      <c r="E23" s="61">
        <v>253824.2</v>
      </c>
      <c r="F23" s="61">
        <v>253824.2</v>
      </c>
      <c r="G23" s="63">
        <v>0</v>
      </c>
      <c r="H23" s="63">
        <v>0</v>
      </c>
      <c r="I23" s="64">
        <f t="shared" si="2"/>
        <v>0</v>
      </c>
      <c r="J23" s="91">
        <v>0</v>
      </c>
    </row>
    <row r="24" spans="1:13" ht="117.75" customHeight="1">
      <c r="A24" s="65" t="s">
        <v>71</v>
      </c>
      <c r="B24" s="60"/>
      <c r="C24" s="62">
        <v>289969.59999999998</v>
      </c>
      <c r="D24" s="62">
        <v>0</v>
      </c>
      <c r="E24" s="61">
        <v>289969.59999999998</v>
      </c>
      <c r="F24" s="61">
        <v>289969.59999999998</v>
      </c>
      <c r="G24" s="63">
        <v>0</v>
      </c>
      <c r="H24" s="63">
        <v>0</v>
      </c>
      <c r="I24" s="64">
        <f t="shared" si="2"/>
        <v>0</v>
      </c>
      <c r="J24" s="91">
        <v>0</v>
      </c>
    </row>
    <row r="25" spans="1:13" ht="119.25" customHeight="1">
      <c r="A25" s="65" t="s">
        <v>72</v>
      </c>
      <c r="B25" s="77"/>
      <c r="C25" s="78">
        <v>0</v>
      </c>
      <c r="D25" s="79">
        <v>18680.400000000001</v>
      </c>
      <c r="E25" s="78">
        <v>18680.400000000001</v>
      </c>
      <c r="F25" s="78">
        <v>18680.400000000001</v>
      </c>
      <c r="G25" s="63">
        <v>0</v>
      </c>
      <c r="H25" s="63">
        <v>0</v>
      </c>
      <c r="I25" s="64">
        <f t="shared" si="2"/>
        <v>0</v>
      </c>
      <c r="J25" s="91">
        <v>0</v>
      </c>
    </row>
    <row r="26" spans="1:13" ht="27.75" customHeight="1">
      <c r="A26" s="2" t="s">
        <v>63</v>
      </c>
      <c r="B26" s="3" t="s">
        <v>12</v>
      </c>
      <c r="C26" s="21">
        <f>C31-C27</f>
        <v>0</v>
      </c>
      <c r="D26" s="22">
        <f>D31-D27</f>
        <v>1733962.0999999996</v>
      </c>
      <c r="E26" s="45">
        <f>E31-E27</f>
        <v>1332478.799999997</v>
      </c>
      <c r="F26" s="45">
        <f t="shared" ref="F26:H26" si="11">F31-F27</f>
        <v>1584442.1298599988</v>
      </c>
      <c r="G26" s="45">
        <f t="shared" si="11"/>
        <v>8393139.9331</v>
      </c>
      <c r="H26" s="45">
        <f t="shared" si="11"/>
        <v>2273627.3863399997</v>
      </c>
      <c r="I26" s="71">
        <f t="shared" si="2"/>
        <v>143.49702923772276</v>
      </c>
      <c r="J26" s="92">
        <f t="shared" si="3"/>
        <v>27.089115688081193</v>
      </c>
    </row>
    <row r="27" spans="1:13" ht="15.75" customHeight="1">
      <c r="A27" s="4" t="s">
        <v>13</v>
      </c>
      <c r="B27" s="11" t="s">
        <v>14</v>
      </c>
      <c r="C27" s="23">
        <f t="shared" ref="C27:C29" si="12">C28</f>
        <v>112284240.40000001</v>
      </c>
      <c r="D27" s="24">
        <f t="shared" ref="D27:E29" si="13">D28</f>
        <v>-2153213.5</v>
      </c>
      <c r="E27" s="46">
        <f t="shared" si="13"/>
        <v>105850112.40000001</v>
      </c>
      <c r="F27" s="46">
        <f t="shared" ref="F27:H29" si="14">F28</f>
        <v>126320361.14638001</v>
      </c>
      <c r="G27" s="46">
        <f t="shared" si="14"/>
        <v>23449926.092659999</v>
      </c>
      <c r="H27" s="46">
        <f t="shared" si="14"/>
        <v>31944463.485509999</v>
      </c>
      <c r="I27" s="56">
        <f t="shared" si="2"/>
        <v>25.288451676046712</v>
      </c>
      <c r="J27" s="88">
        <f t="shared" si="3"/>
        <v>136.22415422242568</v>
      </c>
    </row>
    <row r="28" spans="1:13" ht="16.5" customHeight="1">
      <c r="A28" s="4" t="s">
        <v>15</v>
      </c>
      <c r="B28" s="5" t="s">
        <v>16</v>
      </c>
      <c r="C28" s="23">
        <f t="shared" si="12"/>
        <v>112284240.40000001</v>
      </c>
      <c r="D28" s="24">
        <f t="shared" si="13"/>
        <v>-2153213.5</v>
      </c>
      <c r="E28" s="46">
        <f t="shared" si="13"/>
        <v>105850112.40000001</v>
      </c>
      <c r="F28" s="46">
        <f t="shared" si="14"/>
        <v>126320361.14638001</v>
      </c>
      <c r="G28" s="46">
        <f t="shared" si="14"/>
        <v>23449926.092659999</v>
      </c>
      <c r="H28" s="46">
        <f t="shared" si="14"/>
        <v>31944463.485509999</v>
      </c>
      <c r="I28" s="56">
        <f t="shared" si="2"/>
        <v>25.288451676046712</v>
      </c>
      <c r="J28" s="88">
        <f t="shared" si="3"/>
        <v>136.22415422242568</v>
      </c>
    </row>
    <row r="29" spans="1:13" ht="27.75" customHeight="1">
      <c r="A29" s="4" t="s">
        <v>17</v>
      </c>
      <c r="B29" s="5" t="s">
        <v>18</v>
      </c>
      <c r="C29" s="23">
        <f t="shared" si="12"/>
        <v>112284240.40000001</v>
      </c>
      <c r="D29" s="24">
        <f t="shared" si="13"/>
        <v>-2153213.5</v>
      </c>
      <c r="E29" s="46">
        <f t="shared" si="13"/>
        <v>105850112.40000001</v>
      </c>
      <c r="F29" s="46">
        <f t="shared" si="14"/>
        <v>126320361.14638001</v>
      </c>
      <c r="G29" s="46">
        <f t="shared" si="14"/>
        <v>23449926.092659999</v>
      </c>
      <c r="H29" s="46">
        <f t="shared" si="14"/>
        <v>31944463.485509999</v>
      </c>
      <c r="I29" s="56">
        <f t="shared" si="2"/>
        <v>25.288451676046712</v>
      </c>
      <c r="J29" s="88">
        <f t="shared" si="3"/>
        <v>136.22415422242568</v>
      </c>
    </row>
    <row r="30" spans="1:13" ht="27" customHeight="1">
      <c r="A30" s="6" t="s">
        <v>64</v>
      </c>
      <c r="B30" s="5" t="s">
        <v>19</v>
      </c>
      <c r="C30" s="23">
        <f>67025214.5+C10+C16+C39+C46</f>
        <v>112284240.40000001</v>
      </c>
      <c r="D30" s="24">
        <f>652156.5+D10+D16+D39+D46</f>
        <v>-2153213.5</v>
      </c>
      <c r="E30" s="46">
        <v>105850112.40000001</v>
      </c>
      <c r="F30" s="46">
        <v>126320361.14638001</v>
      </c>
      <c r="G30" s="46">
        <v>23449926.092659999</v>
      </c>
      <c r="H30" s="46">
        <v>31944463.485509999</v>
      </c>
      <c r="I30" s="56">
        <f t="shared" si="2"/>
        <v>25.288451676046712</v>
      </c>
      <c r="J30" s="88">
        <f t="shared" si="3"/>
        <v>136.22415422242568</v>
      </c>
      <c r="K30" s="81"/>
    </row>
    <row r="31" spans="1:13" ht="16.5" customHeight="1">
      <c r="A31" s="4" t="s">
        <v>20</v>
      </c>
      <c r="B31" s="5" t="s">
        <v>21</v>
      </c>
      <c r="C31" s="23">
        <f t="shared" ref="C31:C33" si="15">C32</f>
        <v>112284240.40000001</v>
      </c>
      <c r="D31" s="24">
        <f t="shared" ref="D31:E33" si="16">D32</f>
        <v>-419251.40000000037</v>
      </c>
      <c r="E31" s="46">
        <f t="shared" si="16"/>
        <v>107182591.2</v>
      </c>
      <c r="F31" s="46">
        <f t="shared" ref="F31:H33" si="17">F32</f>
        <v>127904803.27624001</v>
      </c>
      <c r="G31" s="46">
        <f t="shared" si="17"/>
        <v>31843066.025759999</v>
      </c>
      <c r="H31" s="46">
        <f t="shared" si="17"/>
        <v>34218090.871849999</v>
      </c>
      <c r="I31" s="56">
        <f t="shared" si="2"/>
        <v>26.75278018914436</v>
      </c>
      <c r="J31" s="88">
        <f t="shared" si="3"/>
        <v>107.45853067091178</v>
      </c>
      <c r="M31" s="86"/>
    </row>
    <row r="32" spans="1:13" ht="17.25" customHeight="1">
      <c r="A32" s="4" t="s">
        <v>22</v>
      </c>
      <c r="B32" s="5" t="s">
        <v>23</v>
      </c>
      <c r="C32" s="23">
        <f t="shared" si="15"/>
        <v>112284240.40000001</v>
      </c>
      <c r="D32" s="24">
        <f t="shared" si="16"/>
        <v>-419251.40000000037</v>
      </c>
      <c r="E32" s="46">
        <f t="shared" si="16"/>
        <v>107182591.2</v>
      </c>
      <c r="F32" s="46">
        <f t="shared" si="17"/>
        <v>127904803.27624001</v>
      </c>
      <c r="G32" s="46">
        <f t="shared" si="17"/>
        <v>31843066.025759999</v>
      </c>
      <c r="H32" s="46">
        <f t="shared" si="17"/>
        <v>34218090.871849999</v>
      </c>
      <c r="I32" s="56">
        <f t="shared" si="2"/>
        <v>26.75278018914436</v>
      </c>
      <c r="J32" s="88">
        <f t="shared" si="3"/>
        <v>107.45853067091178</v>
      </c>
      <c r="M32" s="86"/>
    </row>
    <row r="33" spans="1:13" ht="26.25" customHeight="1">
      <c r="A33" s="4" t="s">
        <v>24</v>
      </c>
      <c r="B33" s="5" t="s">
        <v>25</v>
      </c>
      <c r="C33" s="23">
        <f t="shared" si="15"/>
        <v>112284240.40000001</v>
      </c>
      <c r="D33" s="24">
        <f t="shared" si="16"/>
        <v>-419251.40000000037</v>
      </c>
      <c r="E33" s="46">
        <f t="shared" si="16"/>
        <v>107182591.2</v>
      </c>
      <c r="F33" s="46">
        <f t="shared" si="17"/>
        <v>127904803.27624001</v>
      </c>
      <c r="G33" s="46">
        <f t="shared" si="17"/>
        <v>31843066.025759999</v>
      </c>
      <c r="H33" s="46">
        <f t="shared" si="17"/>
        <v>34218090.871849999</v>
      </c>
      <c r="I33" s="56">
        <f t="shared" si="2"/>
        <v>26.75278018914436</v>
      </c>
      <c r="J33" s="88">
        <f t="shared" si="3"/>
        <v>107.45853067091178</v>
      </c>
    </row>
    <row r="34" spans="1:13" ht="33" customHeight="1">
      <c r="A34" s="6" t="s">
        <v>65</v>
      </c>
      <c r="B34" s="5" t="s">
        <v>26</v>
      </c>
      <c r="C34" s="23">
        <f>68879658.2+C12+C19</f>
        <v>112284240.40000001</v>
      </c>
      <c r="D34" s="24">
        <f>2386118.6+D12+D19</f>
        <v>-419251.40000000037</v>
      </c>
      <c r="E34" s="46">
        <v>107182591.2</v>
      </c>
      <c r="F34" s="46">
        <v>127904803.27624001</v>
      </c>
      <c r="G34" s="46">
        <v>31843066.025759999</v>
      </c>
      <c r="H34" s="46">
        <v>34218090.871849999</v>
      </c>
      <c r="I34" s="56">
        <f t="shared" si="2"/>
        <v>26.75278018914436</v>
      </c>
      <c r="J34" s="88">
        <f t="shared" si="3"/>
        <v>107.45853067091178</v>
      </c>
      <c r="K34" s="82"/>
    </row>
    <row r="35" spans="1:13" ht="27" hidden="1" customHeight="1">
      <c r="A35" s="4" t="s">
        <v>85</v>
      </c>
      <c r="B35" s="5" t="s">
        <v>84</v>
      </c>
      <c r="C35" s="23"/>
      <c r="D35" s="24"/>
      <c r="E35" s="84"/>
      <c r="F35" s="84"/>
      <c r="G35" s="84"/>
      <c r="H35" s="84"/>
      <c r="I35" s="53" t="e">
        <f t="shared" si="2"/>
        <v>#DIV/0!</v>
      </c>
      <c r="J35" s="88" t="e">
        <f t="shared" si="3"/>
        <v>#DIV/0!</v>
      </c>
      <c r="K35" s="82"/>
    </row>
    <row r="36" spans="1:13" ht="41.25" hidden="1" customHeight="1">
      <c r="A36" s="43" t="s">
        <v>82</v>
      </c>
      <c r="B36" s="83" t="s">
        <v>83</v>
      </c>
      <c r="C36" s="25"/>
      <c r="D36" s="39"/>
      <c r="E36" s="48"/>
      <c r="F36" s="48"/>
      <c r="G36" s="48"/>
      <c r="H36" s="48"/>
      <c r="I36" s="67" t="e">
        <f t="shared" si="2"/>
        <v>#DIV/0!</v>
      </c>
      <c r="J36" s="93" t="e">
        <f t="shared" si="3"/>
        <v>#DIV/0!</v>
      </c>
      <c r="K36" s="82"/>
    </row>
    <row r="37" spans="1:13" ht="31.9" customHeight="1">
      <c r="A37" s="12" t="s">
        <v>27</v>
      </c>
      <c r="B37" s="13" t="s">
        <v>28</v>
      </c>
      <c r="C37" s="26">
        <f>C38-C41+C45</f>
        <v>1186939.5</v>
      </c>
      <c r="D37" s="27">
        <f>D38-D41+D45</f>
        <v>-8776</v>
      </c>
      <c r="E37" s="26">
        <f>E38-E41+E45+E48</f>
        <v>800000</v>
      </c>
      <c r="F37" s="26">
        <f t="shared" ref="F37:H37" si="18">F38-F41+F45+F48</f>
        <v>802596.04079</v>
      </c>
      <c r="G37" s="26">
        <f t="shared" si="18"/>
        <v>2596.04079</v>
      </c>
      <c r="H37" s="26">
        <f t="shared" si="18"/>
        <v>-74548.704440000001</v>
      </c>
      <c r="I37" s="58">
        <f t="shared" si="2"/>
        <v>-9.2884465722782874</v>
      </c>
      <c r="J37" s="68">
        <f t="shared" si="3"/>
        <v>-2871.6307050013647</v>
      </c>
    </row>
    <row r="38" spans="1:13" ht="39.75" customHeight="1">
      <c r="A38" s="2" t="s">
        <v>29</v>
      </c>
      <c r="B38" s="9" t="s">
        <v>30</v>
      </c>
      <c r="C38" s="21">
        <f t="shared" ref="C38:C39" si="19">C39</f>
        <v>1100000</v>
      </c>
      <c r="D38" s="22">
        <f>D39</f>
        <v>0</v>
      </c>
      <c r="E38" s="21">
        <f>E39</f>
        <v>1100000</v>
      </c>
      <c r="F38" s="21">
        <f t="shared" ref="F38:H39" si="20">F39</f>
        <v>1100000</v>
      </c>
      <c r="G38" s="21">
        <f t="shared" si="20"/>
        <v>0</v>
      </c>
      <c r="H38" s="21">
        <f t="shared" si="20"/>
        <v>0</v>
      </c>
      <c r="I38" s="54">
        <f t="shared" si="2"/>
        <v>0</v>
      </c>
      <c r="J38" s="90">
        <v>0</v>
      </c>
      <c r="M38" s="86"/>
    </row>
    <row r="39" spans="1:13" ht="43.15" customHeight="1">
      <c r="A39" s="14" t="s">
        <v>31</v>
      </c>
      <c r="B39" s="15" t="s">
        <v>32</v>
      </c>
      <c r="C39" s="28">
        <f t="shared" si="19"/>
        <v>1100000</v>
      </c>
      <c r="D39" s="29">
        <f>D40</f>
        <v>0</v>
      </c>
      <c r="E39" s="28">
        <f>E40</f>
        <v>1100000</v>
      </c>
      <c r="F39" s="28">
        <f t="shared" si="20"/>
        <v>1100000</v>
      </c>
      <c r="G39" s="28">
        <f t="shared" si="20"/>
        <v>0</v>
      </c>
      <c r="H39" s="28">
        <f t="shared" si="20"/>
        <v>0</v>
      </c>
      <c r="I39" s="56">
        <f t="shared" si="2"/>
        <v>0</v>
      </c>
      <c r="J39" s="88">
        <v>0</v>
      </c>
      <c r="M39" s="86"/>
    </row>
    <row r="40" spans="1:13" ht="41.25" customHeight="1">
      <c r="A40" s="7" t="s">
        <v>66</v>
      </c>
      <c r="B40" s="8" t="s">
        <v>33</v>
      </c>
      <c r="C40" s="23">
        <v>1100000</v>
      </c>
      <c r="D40" s="24">
        <v>0</v>
      </c>
      <c r="E40" s="23">
        <v>1100000</v>
      </c>
      <c r="F40" s="23">
        <v>1100000</v>
      </c>
      <c r="G40" s="23">
        <v>0</v>
      </c>
      <c r="H40" s="23"/>
      <c r="I40" s="57">
        <f t="shared" si="2"/>
        <v>0</v>
      </c>
      <c r="J40" s="89">
        <v>0</v>
      </c>
    </row>
    <row r="41" spans="1:13" ht="33" customHeight="1">
      <c r="A41" s="2" t="s">
        <v>51</v>
      </c>
      <c r="B41" s="9" t="s">
        <v>35</v>
      </c>
      <c r="C41" s="21">
        <f>C43</f>
        <v>0</v>
      </c>
      <c r="D41" s="22">
        <f>D43</f>
        <v>0</v>
      </c>
      <c r="E41" s="21">
        <f>E42</f>
        <v>300000</v>
      </c>
      <c r="F41" s="21">
        <f t="shared" ref="F41:H43" si="21">F42</f>
        <v>300000</v>
      </c>
      <c r="G41" s="21">
        <f t="shared" si="21"/>
        <v>0</v>
      </c>
      <c r="H41" s="21">
        <f t="shared" si="21"/>
        <v>0</v>
      </c>
      <c r="I41" s="54">
        <f t="shared" si="2"/>
        <v>0</v>
      </c>
      <c r="J41" s="90">
        <v>0</v>
      </c>
    </row>
    <row r="42" spans="1:13" ht="29.25" customHeight="1">
      <c r="A42" s="4" t="s">
        <v>34</v>
      </c>
      <c r="B42" s="5" t="s">
        <v>50</v>
      </c>
      <c r="C42" s="23">
        <f t="shared" ref="C42:D43" si="22">C43</f>
        <v>0</v>
      </c>
      <c r="D42" s="24">
        <f t="shared" si="22"/>
        <v>0</v>
      </c>
      <c r="E42" s="23">
        <f>E43</f>
        <v>300000</v>
      </c>
      <c r="F42" s="23">
        <f t="shared" si="21"/>
        <v>300000</v>
      </c>
      <c r="G42" s="23">
        <f t="shared" si="21"/>
        <v>0</v>
      </c>
      <c r="H42" s="23">
        <f t="shared" si="21"/>
        <v>0</v>
      </c>
      <c r="I42" s="53">
        <f t="shared" si="2"/>
        <v>0</v>
      </c>
      <c r="J42" s="94">
        <v>0</v>
      </c>
    </row>
    <row r="43" spans="1:13" ht="98.25" customHeight="1">
      <c r="A43" s="16" t="s">
        <v>41</v>
      </c>
      <c r="B43" s="5" t="s">
        <v>52</v>
      </c>
      <c r="C43" s="23">
        <f t="shared" si="22"/>
        <v>0</v>
      </c>
      <c r="D43" s="24">
        <f t="shared" si="22"/>
        <v>0</v>
      </c>
      <c r="E43" s="23">
        <f>E44</f>
        <v>300000</v>
      </c>
      <c r="F43" s="23">
        <f t="shared" si="21"/>
        <v>300000</v>
      </c>
      <c r="G43" s="23">
        <f t="shared" si="21"/>
        <v>0</v>
      </c>
      <c r="H43" s="23">
        <f t="shared" si="21"/>
        <v>0</v>
      </c>
      <c r="I43" s="53">
        <f t="shared" si="2"/>
        <v>0</v>
      </c>
      <c r="J43" s="94">
        <v>0</v>
      </c>
    </row>
    <row r="44" spans="1:13" ht="105.75" customHeight="1">
      <c r="A44" s="69" t="s">
        <v>54</v>
      </c>
      <c r="B44" s="15" t="s">
        <v>53</v>
      </c>
      <c r="C44" s="28">
        <v>0</v>
      </c>
      <c r="D44" s="29">
        <v>0</v>
      </c>
      <c r="E44" s="28">
        <v>300000</v>
      </c>
      <c r="F44" s="28">
        <v>300000</v>
      </c>
      <c r="G44" s="28">
        <v>0</v>
      </c>
      <c r="H44" s="28"/>
      <c r="I44" s="70">
        <f t="shared" si="2"/>
        <v>0</v>
      </c>
      <c r="J44" s="95">
        <v>0</v>
      </c>
    </row>
    <row r="45" spans="1:13" ht="28.5" customHeight="1">
      <c r="A45" s="2" t="s">
        <v>36</v>
      </c>
      <c r="B45" s="9" t="s">
        <v>37</v>
      </c>
      <c r="C45" s="21">
        <f t="shared" ref="C45:C46" si="23">C46</f>
        <v>86939.5</v>
      </c>
      <c r="D45" s="22">
        <f>D46</f>
        <v>-8776</v>
      </c>
      <c r="E45" s="21">
        <f>E46</f>
        <v>0</v>
      </c>
      <c r="F45" s="21">
        <f t="shared" ref="F45:H46" si="24">F46</f>
        <v>2596.04079</v>
      </c>
      <c r="G45" s="21">
        <f t="shared" si="24"/>
        <v>2596.04079</v>
      </c>
      <c r="H45" s="21">
        <f t="shared" si="24"/>
        <v>2594.1387800000002</v>
      </c>
      <c r="I45" s="71">
        <f t="shared" si="2"/>
        <v>99.926734202046191</v>
      </c>
      <c r="J45" s="92">
        <f t="shared" si="3"/>
        <v>99.926734202046191</v>
      </c>
    </row>
    <row r="46" spans="1:13" ht="28.9" customHeight="1">
      <c r="A46" s="4" t="s">
        <v>38</v>
      </c>
      <c r="B46" s="5" t="s">
        <v>39</v>
      </c>
      <c r="C46" s="23">
        <f t="shared" si="23"/>
        <v>86939.5</v>
      </c>
      <c r="D46" s="24">
        <f>D47</f>
        <v>-8776</v>
      </c>
      <c r="E46" s="23">
        <f>E47</f>
        <v>0</v>
      </c>
      <c r="F46" s="23">
        <f t="shared" si="24"/>
        <v>2596.04079</v>
      </c>
      <c r="G46" s="23">
        <f t="shared" si="24"/>
        <v>2596.04079</v>
      </c>
      <c r="H46" s="23">
        <f t="shared" si="24"/>
        <v>2594.1387800000002</v>
      </c>
      <c r="I46" s="56">
        <f t="shared" si="2"/>
        <v>99.926734202046191</v>
      </c>
      <c r="J46" s="88">
        <f t="shared" si="3"/>
        <v>99.926734202046191</v>
      </c>
    </row>
    <row r="47" spans="1:13" ht="54" customHeight="1">
      <c r="A47" s="72" t="s">
        <v>58</v>
      </c>
      <c r="B47" s="15" t="s">
        <v>40</v>
      </c>
      <c r="C47" s="28">
        <v>86939.5</v>
      </c>
      <c r="D47" s="29">
        <v>-8776</v>
      </c>
      <c r="E47" s="73"/>
      <c r="F47" s="73">
        <v>2596.04079</v>
      </c>
      <c r="G47" s="73">
        <v>2596.04079</v>
      </c>
      <c r="H47" s="73">
        <v>2594.1387800000002</v>
      </c>
      <c r="I47" s="74">
        <f t="shared" si="2"/>
        <v>99.926734202046191</v>
      </c>
      <c r="J47" s="96">
        <f t="shared" si="3"/>
        <v>99.926734202046191</v>
      </c>
    </row>
    <row r="48" spans="1:13" ht="27.75" customHeight="1">
      <c r="A48" s="40" t="s">
        <v>74</v>
      </c>
      <c r="B48" s="9" t="s">
        <v>75</v>
      </c>
      <c r="C48" s="75"/>
      <c r="D48" s="76"/>
      <c r="E48" s="87">
        <f>E49</f>
        <v>0</v>
      </c>
      <c r="F48" s="87">
        <f t="shared" ref="F48:H49" si="25">F49</f>
        <v>0</v>
      </c>
      <c r="G48" s="87">
        <f t="shared" si="25"/>
        <v>0</v>
      </c>
      <c r="H48" s="87">
        <f t="shared" si="25"/>
        <v>-77142.843219999995</v>
      </c>
      <c r="I48" s="71">
        <v>0</v>
      </c>
      <c r="J48" s="92">
        <v>0</v>
      </c>
    </row>
    <row r="49" spans="1:10" ht="54" customHeight="1">
      <c r="A49" s="41" t="s">
        <v>76</v>
      </c>
      <c r="B49" s="42" t="s">
        <v>77</v>
      </c>
      <c r="C49" s="25"/>
      <c r="D49" s="39"/>
      <c r="E49" s="55">
        <f>E50</f>
        <v>0</v>
      </c>
      <c r="F49" s="55">
        <f t="shared" si="25"/>
        <v>0</v>
      </c>
      <c r="G49" s="55">
        <f t="shared" si="25"/>
        <v>0</v>
      </c>
      <c r="H49" s="55">
        <f t="shared" si="25"/>
        <v>-77142.843219999995</v>
      </c>
      <c r="I49" s="56">
        <v>0</v>
      </c>
      <c r="J49" s="88">
        <v>0</v>
      </c>
    </row>
    <row r="50" spans="1:10" ht="54" customHeight="1">
      <c r="A50" s="43" t="s">
        <v>78</v>
      </c>
      <c r="B50" s="44" t="s">
        <v>79</v>
      </c>
      <c r="C50" s="25"/>
      <c r="D50" s="39"/>
      <c r="E50" s="25">
        <v>0</v>
      </c>
      <c r="F50" s="25">
        <v>0</v>
      </c>
      <c r="G50" s="25">
        <v>0</v>
      </c>
      <c r="H50" s="25">
        <v>-77142.843219999995</v>
      </c>
      <c r="I50" s="57">
        <v>0</v>
      </c>
      <c r="J50" s="89">
        <v>0</v>
      </c>
    </row>
    <row r="51" spans="1:10" ht="25.5" customHeight="1">
      <c r="A51" s="34" t="s">
        <v>42</v>
      </c>
      <c r="B51" s="30"/>
      <c r="C51" s="26">
        <f>C9+C14+C26+C37</f>
        <v>1854443.6999999993</v>
      </c>
      <c r="D51" s="27">
        <f>D9+D14+D26+D37</f>
        <v>1733962.0999999996</v>
      </c>
      <c r="E51" s="26">
        <f>E9+E14+E26+E37</f>
        <v>3571818.0999999996</v>
      </c>
      <c r="F51" s="26">
        <f>F9+F14+F26+F37</f>
        <v>3826377.4206499988</v>
      </c>
      <c r="G51" s="26">
        <f t="shared" ref="G51:H51" si="26">G9+G14+G26+G37</f>
        <v>2763078.97389</v>
      </c>
      <c r="H51" s="26">
        <f t="shared" si="26"/>
        <v>-3433578.3181000003</v>
      </c>
      <c r="I51" s="68"/>
      <c r="J51" s="68"/>
    </row>
  </sheetData>
  <mergeCells count="9">
    <mergeCell ref="I6:J6"/>
    <mergeCell ref="A6:A7"/>
    <mergeCell ref="B6:B7"/>
    <mergeCell ref="F1:J1"/>
    <mergeCell ref="A3:J3"/>
    <mergeCell ref="E6:E7"/>
    <mergeCell ref="F6:F7"/>
    <mergeCell ref="G6:G7"/>
    <mergeCell ref="H6:H7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80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2019-04-23T12:30:19Z</cp:lastPrinted>
  <dcterms:created xsi:type="dcterms:W3CDTF">1996-10-08T23:32:33Z</dcterms:created>
  <dcterms:modified xsi:type="dcterms:W3CDTF">2019-04-23T12:30:31Z</dcterms:modified>
</cp:coreProperties>
</file>