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СВОД_1ГПП" sheetId="1" r:id="rId1"/>
  </sheets>
  <definedNames>
    <definedName name="_xlnm.Print_Titles" localSheetId="0">СВОД_1ГПП!$A:$B</definedName>
  </definedNames>
  <calcPr calcId="125725"/>
</workbook>
</file>

<file path=xl/calcChain.xml><?xml version="1.0" encoding="utf-8"?>
<calcChain xmlns="http://schemas.openxmlformats.org/spreadsheetml/2006/main">
  <c r="AB14" i="1"/>
  <c r="AB34"/>
  <c r="D14"/>
  <c r="D34"/>
  <c r="G14"/>
  <c r="F14"/>
  <c r="E14"/>
  <c r="E34"/>
  <c r="X34"/>
  <c r="F34"/>
  <c r="G34"/>
  <c r="H34"/>
  <c r="W14"/>
  <c r="W34"/>
  <c r="X14"/>
  <c r="Y14"/>
  <c r="Y34"/>
  <c r="Z14"/>
  <c r="Z34"/>
</calcChain>
</file>

<file path=xl/sharedStrings.xml><?xml version="1.0" encoding="utf-8"?>
<sst xmlns="http://schemas.openxmlformats.org/spreadsheetml/2006/main" count="115" uniqueCount="74">
  <si>
    <t>Свод</t>
  </si>
  <si>
    <t>Наименование муниципального образования</t>
  </si>
  <si>
    <t>ВСЕГО ОБЩЕЕ</t>
  </si>
  <si>
    <t>Объем субвенций на реализацию основных общеобразовательных программ (руб.)</t>
  </si>
  <si>
    <t>Объем субвенций на предоставление образования детям-инвалидам (руб.)</t>
  </si>
  <si>
    <t>Объем субвенций на предоставление допобразования (руб.)</t>
  </si>
  <si>
    <t>Объем субвенций на дошкольное образование (руб.)</t>
  </si>
  <si>
    <t>Корректировка</t>
  </si>
  <si>
    <t>всего</t>
  </si>
  <si>
    <t>ФОТ</t>
  </si>
  <si>
    <t>расходы на средства обучения</t>
  </si>
  <si>
    <t>расходы на проф обр. педработников</t>
  </si>
  <si>
    <t>расходы на учебники и учебные пособия</t>
  </si>
  <si>
    <t>2</t>
  </si>
  <si>
    <t>Сумма, рублей</t>
  </si>
  <si>
    <t>Сумма, тыс. рублей</t>
  </si>
  <si>
    <t>Всего:</t>
  </si>
  <si>
    <t>1.01</t>
  </si>
  <si>
    <t>МО "Вельский муниципальный район"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</si>
  <si>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</si>
  <si>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</si>
  <si>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</si>
  <si>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</si>
  <si>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</si>
  <si>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</si>
  <si>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</si>
  <si>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</si>
  <si>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</si>
  <si>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</si>
  <si>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</si>
  <si>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</si>
  <si>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</si>
  <si>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</si>
  <si>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</si>
  <si>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</si>
  <si>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</si>
  <si>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</si>
  <si>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</si>
  <si>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</si>
  <si>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</si>
  <si>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</si>
  <si>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</si>
  <si>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</si>
  <si>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</si>
  <si>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</si>
  <si>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</si>
  <si>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</si>
  <si>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</si>
  <si>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</si>
  <si>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</si>
  <si>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</si>
  <si>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</si>
  <si>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</si>
  <si>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</si>
  <si>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</si>
  <si>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</si>
  <si>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</si>
  <si>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</si>
  <si>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</si>
  <si>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</si>
  <si>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</si>
  <si>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</si>
  <si>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</si>
  <si>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</si>
  <si>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</si>
  <si>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</si>
  <si>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</si>
  <si>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</si>
  <si>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</si>
  <si>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Итого размер субвенции на 2020 год, тыс. рублей</t>
  </si>
  <si>
    <t>Распределение субвенций бюджетам муниципальных образований Архангельской области на реализацию образовательных программ на 2020 год</t>
  </si>
  <si>
    <t xml:space="preserve">                   к пояснительной записке</t>
  </si>
  <si>
    <t xml:space="preserve">                   Таблица № 1</t>
  </si>
  <si>
    <t xml:space="preserve">                   Приложение № 26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</si>
</sst>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"/>
  </numFmts>
  <fonts count="12"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8" fillId="0" borderId="6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/>
    <xf numFmtId="0" fontId="0" fillId="0" borderId="16" xfId="0" applyFill="1" applyBorder="1"/>
    <xf numFmtId="0" fontId="0" fillId="0" borderId="8" xfId="0" applyFill="1" applyBorder="1"/>
    <xf numFmtId="164" fontId="0" fillId="0" borderId="8" xfId="1" applyNumberFormat="1" applyFont="1" applyFill="1" applyBorder="1"/>
    <xf numFmtId="164" fontId="0" fillId="0" borderId="9" xfId="1" applyNumberFormat="1" applyFont="1" applyFill="1" applyBorder="1"/>
    <xf numFmtId="0" fontId="0" fillId="0" borderId="10" xfId="0" applyFill="1" applyBorder="1"/>
    <xf numFmtId="0" fontId="0" fillId="0" borderId="17" xfId="0" applyFill="1" applyBorder="1"/>
    <xf numFmtId="0" fontId="0" fillId="0" borderId="11" xfId="0" applyFill="1" applyBorder="1"/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0" fontId="0" fillId="0" borderId="13" xfId="0" applyFill="1" applyBorder="1"/>
    <xf numFmtId="0" fontId="0" fillId="0" borderId="18" xfId="0" applyFill="1" applyBorder="1"/>
    <xf numFmtId="0" fontId="0" fillId="0" borderId="14" xfId="0" applyFill="1" applyBorder="1"/>
    <xf numFmtId="164" fontId="0" fillId="0" borderId="14" xfId="1" applyNumberFormat="1" applyFont="1" applyFill="1" applyBorder="1"/>
    <xf numFmtId="164" fontId="0" fillId="0" borderId="15" xfId="1" applyNumberFormat="1" applyFont="1" applyFill="1" applyBorder="1"/>
    <xf numFmtId="0" fontId="0" fillId="0" borderId="0" xfId="0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0"/>
  <sheetViews>
    <sheetView tabSelected="1" view="pageBreakPreview" zoomScale="60" zoomScaleNormal="100" workbookViewId="0">
      <selection activeCell="K2" sqref="K2"/>
    </sheetView>
  </sheetViews>
  <sheetFormatPr defaultRowHeight="15"/>
  <cols>
    <col min="1" max="1" width="6.140625" style="1" customWidth="1"/>
    <col min="2" max="2" width="44.140625" style="1" customWidth="1"/>
    <col min="3" max="3" width="16.42578125" style="1" hidden="1" customWidth="1"/>
    <col min="4" max="4" width="17" style="1" customWidth="1"/>
    <col min="5" max="26" width="18.7109375" style="1" customWidth="1"/>
    <col min="27" max="27" width="13.5703125" style="1" customWidth="1"/>
    <col min="28" max="28" width="18.7109375" style="1" customWidth="1"/>
    <col min="29" max="16384" width="9.140625" style="1"/>
  </cols>
  <sheetData>
    <row r="1" spans="1:28">
      <c r="K1" s="24" t="s">
        <v>73</v>
      </c>
    </row>
    <row r="2" spans="1:28">
      <c r="K2" s="24" t="s">
        <v>71</v>
      </c>
    </row>
    <row r="3" spans="1:28">
      <c r="K3" s="24" t="s">
        <v>72</v>
      </c>
    </row>
    <row r="5" spans="1:28" ht="15.75">
      <c r="B5" s="7"/>
      <c r="C5" s="7"/>
      <c r="D5" s="7" t="s">
        <v>70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8" ht="15.75">
      <c r="A6" s="7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9" spans="1:28">
      <c r="A9" s="25" t="s">
        <v>1</v>
      </c>
      <c r="B9" s="25"/>
      <c r="D9" s="30" t="s">
        <v>2</v>
      </c>
      <c r="E9" s="30"/>
      <c r="F9" s="30"/>
      <c r="G9" s="30"/>
      <c r="H9" s="30"/>
      <c r="I9" s="32" t="s">
        <v>3</v>
      </c>
      <c r="J9" s="32"/>
      <c r="K9" s="32"/>
      <c r="L9" s="32"/>
      <c r="M9" s="32"/>
      <c r="N9" s="32" t="s">
        <v>4</v>
      </c>
      <c r="O9" s="32"/>
      <c r="P9" s="32"/>
      <c r="Q9" s="32"/>
      <c r="R9" s="32"/>
      <c r="S9" s="32" t="s">
        <v>5</v>
      </c>
      <c r="T9" s="32"/>
      <c r="U9" s="32"/>
      <c r="V9" s="32"/>
      <c r="W9" s="31" t="s">
        <v>6</v>
      </c>
      <c r="X9" s="31"/>
      <c r="Y9" s="31"/>
      <c r="Z9" s="31"/>
      <c r="AA9" s="33" t="s">
        <v>7</v>
      </c>
      <c r="AB9" s="28" t="s">
        <v>69</v>
      </c>
    </row>
    <row r="10" spans="1:28">
      <c r="A10" s="25"/>
      <c r="B10" s="25"/>
      <c r="D10" s="30"/>
      <c r="E10" s="30"/>
      <c r="F10" s="30"/>
      <c r="G10" s="30"/>
      <c r="H10" s="30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1"/>
      <c r="X10" s="31"/>
      <c r="Y10" s="31"/>
      <c r="Z10" s="31"/>
      <c r="AA10" s="33"/>
      <c r="AB10" s="29"/>
    </row>
    <row r="11" spans="1:28" ht="25.5">
      <c r="A11" s="25"/>
      <c r="B11" s="25"/>
      <c r="D11" s="6" t="s">
        <v>8</v>
      </c>
      <c r="E11" s="2" t="s">
        <v>9</v>
      </c>
      <c r="F11" s="2" t="s">
        <v>10</v>
      </c>
      <c r="G11" s="2" t="s">
        <v>11</v>
      </c>
      <c r="H11" s="2" t="s">
        <v>12</v>
      </c>
      <c r="I11" s="6" t="s">
        <v>8</v>
      </c>
      <c r="J11" s="2" t="s">
        <v>9</v>
      </c>
      <c r="K11" s="2" t="s">
        <v>10</v>
      </c>
      <c r="L11" s="2" t="s">
        <v>11</v>
      </c>
      <c r="M11" s="2" t="s">
        <v>12</v>
      </c>
      <c r="N11" s="6" t="s">
        <v>8</v>
      </c>
      <c r="O11" s="2" t="s">
        <v>9</v>
      </c>
      <c r="P11" s="2" t="s">
        <v>10</v>
      </c>
      <c r="Q11" s="2" t="s">
        <v>11</v>
      </c>
      <c r="R11" s="2" t="s">
        <v>12</v>
      </c>
      <c r="S11" s="6" t="s">
        <v>8</v>
      </c>
      <c r="T11" s="2" t="s">
        <v>9</v>
      </c>
      <c r="U11" s="2" t="s">
        <v>10</v>
      </c>
      <c r="V11" s="2" t="s">
        <v>11</v>
      </c>
      <c r="W11" s="6" t="s">
        <v>8</v>
      </c>
      <c r="X11" s="2" t="s">
        <v>9</v>
      </c>
      <c r="Y11" s="2" t="s">
        <v>10</v>
      </c>
      <c r="Z11" s="2" t="s">
        <v>11</v>
      </c>
      <c r="AA11" s="33"/>
      <c r="AB11" s="29"/>
    </row>
    <row r="12" spans="1:28">
      <c r="A12" s="27">
        <v>1</v>
      </c>
      <c r="B12" s="27"/>
      <c r="D12" s="3" t="s">
        <v>13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</row>
    <row r="13" spans="1:28" ht="22.5" customHeight="1">
      <c r="A13" s="27"/>
      <c r="B13" s="27"/>
      <c r="D13" s="3" t="s">
        <v>14</v>
      </c>
      <c r="E13" s="3" t="s">
        <v>14</v>
      </c>
      <c r="F13" s="3" t="s">
        <v>14</v>
      </c>
      <c r="G13" s="3" t="s">
        <v>14</v>
      </c>
      <c r="H13" s="3" t="s">
        <v>14</v>
      </c>
      <c r="I13" s="3" t="s">
        <v>14</v>
      </c>
      <c r="J13" s="3" t="s">
        <v>14</v>
      </c>
      <c r="K13" s="3" t="s">
        <v>14</v>
      </c>
      <c r="L13" s="3" t="s">
        <v>14</v>
      </c>
      <c r="M13" s="3" t="s">
        <v>14</v>
      </c>
      <c r="N13" s="3" t="s">
        <v>14</v>
      </c>
      <c r="O13" s="3" t="s">
        <v>14</v>
      </c>
      <c r="P13" s="3" t="s">
        <v>14</v>
      </c>
      <c r="Q13" s="3" t="s">
        <v>14</v>
      </c>
      <c r="R13" s="3" t="s">
        <v>14</v>
      </c>
      <c r="S13" s="3" t="s">
        <v>14</v>
      </c>
      <c r="T13" s="3" t="s">
        <v>14</v>
      </c>
      <c r="U13" s="3" t="s">
        <v>14</v>
      </c>
      <c r="V13" s="3" t="s">
        <v>14</v>
      </c>
      <c r="W13" s="3" t="s">
        <v>14</v>
      </c>
      <c r="X13" s="3" t="s">
        <v>14</v>
      </c>
      <c r="Y13" s="3" t="s">
        <v>14</v>
      </c>
      <c r="Z13" s="3" t="s">
        <v>14</v>
      </c>
      <c r="AA13" s="3" t="s">
        <v>15</v>
      </c>
      <c r="AB13" s="3" t="s">
        <v>15</v>
      </c>
    </row>
    <row r="14" spans="1:28" ht="18.75" customHeight="1">
      <c r="A14" s="26" t="s">
        <v>16</v>
      </c>
      <c r="B14" s="26"/>
      <c r="D14" s="4">
        <f>1690132+169004+17480+1610+14704798790</f>
        <v>14706677016</v>
      </c>
      <c r="E14" s="4">
        <f>1690132+169004+14314842929</f>
        <v>14316702065</v>
      </c>
      <c r="F14" s="4">
        <f>17480+204546839</f>
        <v>204564319</v>
      </c>
      <c r="G14" s="4">
        <f>1610+16443840</f>
        <v>16445450</v>
      </c>
      <c r="H14" s="4">
        <v>168965182</v>
      </c>
      <c r="I14" s="4">
        <v>7959950505</v>
      </c>
      <c r="J14" s="4">
        <v>7651262670</v>
      </c>
      <c r="K14" s="4">
        <v>131690075</v>
      </c>
      <c r="L14" s="4">
        <v>9821140</v>
      </c>
      <c r="M14" s="4">
        <v>167176620</v>
      </c>
      <c r="N14" s="4">
        <v>239083524</v>
      </c>
      <c r="O14" s="4">
        <v>235194322</v>
      </c>
      <c r="P14" s="4">
        <v>2003900</v>
      </c>
      <c r="Q14" s="4">
        <v>96740</v>
      </c>
      <c r="R14" s="4">
        <v>1788562</v>
      </c>
      <c r="S14" s="4">
        <v>305745710</v>
      </c>
      <c r="T14" s="4">
        <v>287368680</v>
      </c>
      <c r="U14" s="4">
        <v>16827160</v>
      </c>
      <c r="V14" s="4">
        <v>1549870</v>
      </c>
      <c r="W14" s="4">
        <f>1690132+169004+17480+1610+6200019051</f>
        <v>6201897277</v>
      </c>
      <c r="X14" s="4">
        <f>1690132+169004+6141017257</f>
        <v>6142876393</v>
      </c>
      <c r="Y14" s="4">
        <f>17480+54025704</f>
        <v>54043184</v>
      </c>
      <c r="Z14" s="4">
        <f>1610+4976090</f>
        <v>4977700</v>
      </c>
      <c r="AA14" s="5">
        <v>-0.3</v>
      </c>
      <c r="AB14" s="8">
        <f>(1690132+169004+17480+1610)/1000+14704798.8</f>
        <v>14706677.026000001</v>
      </c>
    </row>
    <row r="15" spans="1:28">
      <c r="A15" s="9" t="s">
        <v>17</v>
      </c>
      <c r="B15" s="10" t="s">
        <v>18</v>
      </c>
      <c r="C15" s="11">
        <v>703862.1</v>
      </c>
      <c r="D15" s="12">
        <v>703862386</v>
      </c>
      <c r="E15" s="12">
        <v>685275034</v>
      </c>
      <c r="F15" s="12">
        <v>9396046</v>
      </c>
      <c r="G15" s="12">
        <v>708260</v>
      </c>
      <c r="H15" s="12">
        <v>8483046</v>
      </c>
      <c r="I15" s="12">
        <v>397553560</v>
      </c>
      <c r="J15" s="12">
        <v>381694368</v>
      </c>
      <c r="K15" s="12">
        <v>6944818</v>
      </c>
      <c r="L15" s="12">
        <v>485030</v>
      </c>
      <c r="M15" s="12">
        <v>8429344</v>
      </c>
      <c r="N15" s="12">
        <v>6156893</v>
      </c>
      <c r="O15" s="12">
        <v>6042391</v>
      </c>
      <c r="P15" s="12">
        <v>58000</v>
      </c>
      <c r="Q15" s="12">
        <v>2800</v>
      </c>
      <c r="R15" s="12">
        <v>53702</v>
      </c>
      <c r="S15" s="12">
        <v>0</v>
      </c>
      <c r="T15" s="12">
        <v>0</v>
      </c>
      <c r="U15" s="12">
        <v>0</v>
      </c>
      <c r="V15" s="12">
        <v>0</v>
      </c>
      <c r="W15" s="12">
        <v>300151933</v>
      </c>
      <c r="X15" s="12">
        <v>297538275</v>
      </c>
      <c r="Y15" s="12">
        <v>2393228</v>
      </c>
      <c r="Z15" s="12">
        <v>220430</v>
      </c>
      <c r="AA15" s="12">
        <v>-0.3</v>
      </c>
      <c r="AB15" s="13">
        <v>703862.1</v>
      </c>
    </row>
    <row r="16" spans="1:28">
      <c r="A16" s="14" t="s">
        <v>19</v>
      </c>
      <c r="B16" s="15" t="s">
        <v>20</v>
      </c>
      <c r="C16" s="16">
        <v>267467</v>
      </c>
      <c r="D16" s="17">
        <v>267466995</v>
      </c>
      <c r="E16" s="17">
        <v>261225238</v>
      </c>
      <c r="F16" s="17">
        <v>3990227</v>
      </c>
      <c r="G16" s="17">
        <v>216790</v>
      </c>
      <c r="H16" s="17">
        <v>2034740</v>
      </c>
      <c r="I16" s="17">
        <v>202076375</v>
      </c>
      <c r="J16" s="17">
        <v>196469491</v>
      </c>
      <c r="K16" s="17">
        <v>3413681</v>
      </c>
      <c r="L16" s="17">
        <v>163940</v>
      </c>
      <c r="M16" s="17">
        <v>2029263</v>
      </c>
      <c r="N16" s="17">
        <v>825735</v>
      </c>
      <c r="O16" s="17">
        <v>814178</v>
      </c>
      <c r="P16" s="17">
        <v>5800</v>
      </c>
      <c r="Q16" s="17">
        <v>280</v>
      </c>
      <c r="R16" s="17">
        <v>5477</v>
      </c>
      <c r="S16" s="17">
        <v>0</v>
      </c>
      <c r="T16" s="17">
        <v>0</v>
      </c>
      <c r="U16" s="17">
        <v>0</v>
      </c>
      <c r="V16" s="17">
        <v>0</v>
      </c>
      <c r="W16" s="17">
        <v>64564885</v>
      </c>
      <c r="X16" s="17">
        <v>63941569</v>
      </c>
      <c r="Y16" s="17">
        <v>570746</v>
      </c>
      <c r="Z16" s="17">
        <v>52570</v>
      </c>
      <c r="AA16" s="17"/>
      <c r="AB16" s="18">
        <v>267467</v>
      </c>
    </row>
    <row r="17" spans="1:28">
      <c r="A17" s="14" t="s">
        <v>21</v>
      </c>
      <c r="B17" s="15" t="s">
        <v>22</v>
      </c>
      <c r="C17" s="16">
        <v>194991.7</v>
      </c>
      <c r="D17" s="17">
        <v>194991685</v>
      </c>
      <c r="E17" s="17">
        <v>190051818</v>
      </c>
      <c r="F17" s="17">
        <v>3306318</v>
      </c>
      <c r="G17" s="17">
        <v>208320</v>
      </c>
      <c r="H17" s="17">
        <v>1425229</v>
      </c>
      <c r="I17" s="17">
        <v>128393333</v>
      </c>
      <c r="J17" s="17">
        <v>124706197</v>
      </c>
      <c r="K17" s="17">
        <v>2171678</v>
      </c>
      <c r="L17" s="17">
        <v>104510</v>
      </c>
      <c r="M17" s="17">
        <v>1410948</v>
      </c>
      <c r="N17" s="17">
        <v>2295899</v>
      </c>
      <c r="O17" s="17">
        <v>2264898</v>
      </c>
      <c r="P17" s="17">
        <v>15950</v>
      </c>
      <c r="Q17" s="17">
        <v>770</v>
      </c>
      <c r="R17" s="17">
        <v>14281</v>
      </c>
      <c r="S17" s="17">
        <v>10085535</v>
      </c>
      <c r="T17" s="17">
        <v>9400785</v>
      </c>
      <c r="U17" s="17">
        <v>627000</v>
      </c>
      <c r="V17" s="17">
        <v>57750</v>
      </c>
      <c r="W17" s="17">
        <v>54216918</v>
      </c>
      <c r="X17" s="17">
        <v>53679938</v>
      </c>
      <c r="Y17" s="17">
        <v>491690</v>
      </c>
      <c r="Z17" s="17">
        <v>45290</v>
      </c>
      <c r="AA17" s="17"/>
      <c r="AB17" s="18">
        <v>194991.7</v>
      </c>
    </row>
    <row r="18" spans="1:28">
      <c r="A18" s="14" t="s">
        <v>23</v>
      </c>
      <c r="B18" s="15" t="s">
        <v>24</v>
      </c>
      <c r="C18" s="16">
        <v>249316.1</v>
      </c>
      <c r="D18" s="17">
        <v>249316090</v>
      </c>
      <c r="E18" s="17">
        <v>243004451</v>
      </c>
      <c r="F18" s="17">
        <v>3750520</v>
      </c>
      <c r="G18" s="17">
        <v>244930</v>
      </c>
      <c r="H18" s="17">
        <v>2316189</v>
      </c>
      <c r="I18" s="17">
        <v>172221623</v>
      </c>
      <c r="J18" s="17">
        <v>166775449</v>
      </c>
      <c r="K18" s="17">
        <v>2982210</v>
      </c>
      <c r="L18" s="17">
        <v>175560</v>
      </c>
      <c r="M18" s="17">
        <v>2288404</v>
      </c>
      <c r="N18" s="17">
        <v>3081783</v>
      </c>
      <c r="O18" s="17">
        <v>3020558</v>
      </c>
      <c r="P18" s="17">
        <v>31900</v>
      </c>
      <c r="Q18" s="17">
        <v>1540</v>
      </c>
      <c r="R18" s="17">
        <v>27785</v>
      </c>
      <c r="S18" s="17">
        <v>0</v>
      </c>
      <c r="T18" s="17">
        <v>0</v>
      </c>
      <c r="U18" s="17">
        <v>0</v>
      </c>
      <c r="V18" s="17">
        <v>0</v>
      </c>
      <c r="W18" s="17">
        <v>74012684</v>
      </c>
      <c r="X18" s="17">
        <v>73208444</v>
      </c>
      <c r="Y18" s="17">
        <v>736410</v>
      </c>
      <c r="Z18" s="17">
        <v>67830</v>
      </c>
      <c r="AA18" s="17"/>
      <c r="AB18" s="18">
        <v>249316.1</v>
      </c>
    </row>
    <row r="19" spans="1:28">
      <c r="A19" s="14" t="s">
        <v>25</v>
      </c>
      <c r="B19" s="15" t="s">
        <v>26</v>
      </c>
      <c r="C19" s="16">
        <v>260357.5</v>
      </c>
      <c r="D19" s="17">
        <v>260357450</v>
      </c>
      <c r="E19" s="17">
        <v>253357565</v>
      </c>
      <c r="F19" s="17">
        <v>3825546</v>
      </c>
      <c r="G19" s="17">
        <v>262080</v>
      </c>
      <c r="H19" s="17">
        <v>2912259</v>
      </c>
      <c r="I19" s="17">
        <v>169816092</v>
      </c>
      <c r="J19" s="17">
        <v>163873523</v>
      </c>
      <c r="K19" s="17">
        <v>2892174</v>
      </c>
      <c r="L19" s="17">
        <v>178080</v>
      </c>
      <c r="M19" s="17">
        <v>2872315</v>
      </c>
      <c r="N19" s="17">
        <v>4739876</v>
      </c>
      <c r="O19" s="17">
        <v>4652812</v>
      </c>
      <c r="P19" s="17">
        <v>44950</v>
      </c>
      <c r="Q19" s="17">
        <v>2170</v>
      </c>
      <c r="R19" s="17">
        <v>39944</v>
      </c>
      <c r="S19" s="17">
        <v>0</v>
      </c>
      <c r="T19" s="17">
        <v>0</v>
      </c>
      <c r="U19" s="17">
        <v>0</v>
      </c>
      <c r="V19" s="17">
        <v>0</v>
      </c>
      <c r="W19" s="17">
        <v>85801482</v>
      </c>
      <c r="X19" s="17">
        <v>84831230</v>
      </c>
      <c r="Y19" s="17">
        <v>888422</v>
      </c>
      <c r="Z19" s="17">
        <v>81830</v>
      </c>
      <c r="AA19" s="17"/>
      <c r="AB19" s="18">
        <v>260357.5</v>
      </c>
    </row>
    <row r="20" spans="1:28">
      <c r="A20" s="14" t="s">
        <v>27</v>
      </c>
      <c r="B20" s="15" t="s">
        <v>28</v>
      </c>
      <c r="C20" s="16">
        <v>349783.4</v>
      </c>
      <c r="D20" s="17">
        <v>349783390</v>
      </c>
      <c r="E20" s="17">
        <v>341374772</v>
      </c>
      <c r="F20" s="17">
        <v>4417524</v>
      </c>
      <c r="G20" s="17">
        <v>328650</v>
      </c>
      <c r="H20" s="17">
        <v>3662444</v>
      </c>
      <c r="I20" s="17">
        <v>194291932</v>
      </c>
      <c r="J20" s="17">
        <v>187158750</v>
      </c>
      <c r="K20" s="17">
        <v>3308602</v>
      </c>
      <c r="L20" s="17">
        <v>229880</v>
      </c>
      <c r="M20" s="17">
        <v>3594700</v>
      </c>
      <c r="N20" s="17">
        <v>8610232</v>
      </c>
      <c r="O20" s="17">
        <v>8461928</v>
      </c>
      <c r="P20" s="17">
        <v>76850</v>
      </c>
      <c r="Q20" s="17">
        <v>3710</v>
      </c>
      <c r="R20" s="17">
        <v>67744</v>
      </c>
      <c r="S20" s="17">
        <v>0</v>
      </c>
      <c r="T20" s="17">
        <v>0</v>
      </c>
      <c r="U20" s="17">
        <v>0</v>
      </c>
      <c r="V20" s="17">
        <v>0</v>
      </c>
      <c r="W20" s="17">
        <v>146881226</v>
      </c>
      <c r="X20" s="17">
        <v>145754094</v>
      </c>
      <c r="Y20" s="17">
        <v>1032072</v>
      </c>
      <c r="Z20" s="17">
        <v>95060</v>
      </c>
      <c r="AA20" s="17"/>
      <c r="AB20" s="18">
        <v>349783.4</v>
      </c>
    </row>
    <row r="21" spans="1:28">
      <c r="A21" s="14" t="s">
        <v>29</v>
      </c>
      <c r="B21" s="15" t="s">
        <v>30</v>
      </c>
      <c r="C21" s="16">
        <v>233558.7</v>
      </c>
      <c r="D21" s="17">
        <v>233558683</v>
      </c>
      <c r="E21" s="17">
        <v>227173914</v>
      </c>
      <c r="F21" s="17">
        <v>3706862</v>
      </c>
      <c r="G21" s="17">
        <v>268660</v>
      </c>
      <c r="H21" s="17">
        <v>2409247</v>
      </c>
      <c r="I21" s="17">
        <v>140911402</v>
      </c>
      <c r="J21" s="17">
        <v>135869161</v>
      </c>
      <c r="K21" s="17">
        <v>2521714</v>
      </c>
      <c r="L21" s="17">
        <v>161980</v>
      </c>
      <c r="M21" s="17">
        <v>2358547</v>
      </c>
      <c r="N21" s="17">
        <v>5250292</v>
      </c>
      <c r="O21" s="17">
        <v>5140312</v>
      </c>
      <c r="P21" s="17">
        <v>56550</v>
      </c>
      <c r="Q21" s="17">
        <v>2730</v>
      </c>
      <c r="R21" s="17">
        <v>50700</v>
      </c>
      <c r="S21" s="17">
        <v>6976080</v>
      </c>
      <c r="T21" s="17">
        <v>6577680</v>
      </c>
      <c r="U21" s="17">
        <v>364800</v>
      </c>
      <c r="V21" s="17">
        <v>33600</v>
      </c>
      <c r="W21" s="17">
        <v>80420909</v>
      </c>
      <c r="X21" s="17">
        <v>79586761</v>
      </c>
      <c r="Y21" s="17">
        <v>763798</v>
      </c>
      <c r="Z21" s="17">
        <v>70350</v>
      </c>
      <c r="AA21" s="17"/>
      <c r="AB21" s="18">
        <v>233558.7</v>
      </c>
    </row>
    <row r="22" spans="1:28">
      <c r="A22" s="14" t="s">
        <v>31</v>
      </c>
      <c r="B22" s="15" t="s">
        <v>32</v>
      </c>
      <c r="C22" s="16">
        <v>233285.4</v>
      </c>
      <c r="D22" s="17">
        <v>233285399</v>
      </c>
      <c r="E22" s="17">
        <v>227340034</v>
      </c>
      <c r="F22" s="17">
        <v>3877137</v>
      </c>
      <c r="G22" s="17">
        <v>249690</v>
      </c>
      <c r="H22" s="17">
        <v>1818538</v>
      </c>
      <c r="I22" s="17">
        <v>157026211</v>
      </c>
      <c r="J22" s="17">
        <v>152611502</v>
      </c>
      <c r="K22" s="17">
        <v>2478977</v>
      </c>
      <c r="L22" s="17">
        <v>121100</v>
      </c>
      <c r="M22" s="17">
        <v>1814632</v>
      </c>
      <c r="N22" s="17">
        <v>645006</v>
      </c>
      <c r="O22" s="17">
        <v>636540</v>
      </c>
      <c r="P22" s="17">
        <v>4350</v>
      </c>
      <c r="Q22" s="17">
        <v>210</v>
      </c>
      <c r="R22" s="17">
        <v>3906</v>
      </c>
      <c r="S22" s="17">
        <v>12543040</v>
      </c>
      <c r="T22" s="17">
        <v>11696440</v>
      </c>
      <c r="U22" s="17">
        <v>775200</v>
      </c>
      <c r="V22" s="17">
        <v>71400</v>
      </c>
      <c r="W22" s="17">
        <v>63071142</v>
      </c>
      <c r="X22" s="17">
        <v>62395552</v>
      </c>
      <c r="Y22" s="17">
        <v>618610</v>
      </c>
      <c r="Z22" s="17">
        <v>56980</v>
      </c>
      <c r="AA22" s="17"/>
      <c r="AB22" s="18">
        <v>233285.4</v>
      </c>
    </row>
    <row r="23" spans="1:28">
      <c r="A23" s="14" t="s">
        <v>33</v>
      </c>
      <c r="B23" s="15" t="s">
        <v>34</v>
      </c>
      <c r="C23" s="16">
        <v>271050</v>
      </c>
      <c r="D23" s="17">
        <v>271050029</v>
      </c>
      <c r="E23" s="17">
        <v>264030723</v>
      </c>
      <c r="F23" s="17">
        <v>4509930</v>
      </c>
      <c r="G23" s="17">
        <v>284620</v>
      </c>
      <c r="H23" s="17">
        <v>2224756</v>
      </c>
      <c r="I23" s="17">
        <v>176384823</v>
      </c>
      <c r="J23" s="17">
        <v>171056470</v>
      </c>
      <c r="K23" s="17">
        <v>2979672</v>
      </c>
      <c r="L23" s="17">
        <v>144690</v>
      </c>
      <c r="M23" s="17">
        <v>2203991</v>
      </c>
      <c r="N23" s="17">
        <v>3257391</v>
      </c>
      <c r="O23" s="17">
        <v>3212306</v>
      </c>
      <c r="P23" s="17">
        <v>23200</v>
      </c>
      <c r="Q23" s="17">
        <v>1120</v>
      </c>
      <c r="R23" s="17">
        <v>20765</v>
      </c>
      <c r="S23" s="17">
        <v>13493365</v>
      </c>
      <c r="T23" s="17">
        <v>12596965</v>
      </c>
      <c r="U23" s="17">
        <v>820800</v>
      </c>
      <c r="V23" s="17">
        <v>75600</v>
      </c>
      <c r="W23" s="17">
        <v>77914450</v>
      </c>
      <c r="X23" s="17">
        <v>77164982</v>
      </c>
      <c r="Y23" s="17">
        <v>686258</v>
      </c>
      <c r="Z23" s="17">
        <v>63210</v>
      </c>
      <c r="AA23" s="17"/>
      <c r="AB23" s="18">
        <v>271050</v>
      </c>
    </row>
    <row r="24" spans="1:28">
      <c r="A24" s="14" t="s">
        <v>35</v>
      </c>
      <c r="B24" s="15" t="s">
        <v>36</v>
      </c>
      <c r="C24" s="16">
        <v>172350.8</v>
      </c>
      <c r="D24" s="17">
        <v>172350809</v>
      </c>
      <c r="E24" s="17">
        <v>169010054</v>
      </c>
      <c r="F24" s="17">
        <v>2246405</v>
      </c>
      <c r="G24" s="17">
        <v>137270</v>
      </c>
      <c r="H24" s="17">
        <v>957080</v>
      </c>
      <c r="I24" s="17">
        <v>123381748</v>
      </c>
      <c r="J24" s="17">
        <v>120782129</v>
      </c>
      <c r="K24" s="17">
        <v>1572571</v>
      </c>
      <c r="L24" s="17">
        <v>75460</v>
      </c>
      <c r="M24" s="17">
        <v>951588</v>
      </c>
      <c r="N24" s="17">
        <v>1007744</v>
      </c>
      <c r="O24" s="17">
        <v>996172</v>
      </c>
      <c r="P24" s="17">
        <v>5800</v>
      </c>
      <c r="Q24" s="17">
        <v>280</v>
      </c>
      <c r="R24" s="17">
        <v>5492</v>
      </c>
      <c r="S24" s="17">
        <v>8810202</v>
      </c>
      <c r="T24" s="17">
        <v>8366982</v>
      </c>
      <c r="U24" s="17">
        <v>405840</v>
      </c>
      <c r="V24" s="17">
        <v>37380</v>
      </c>
      <c r="W24" s="17">
        <v>39151115</v>
      </c>
      <c r="X24" s="17">
        <v>38864771</v>
      </c>
      <c r="Y24" s="17">
        <v>262194</v>
      </c>
      <c r="Z24" s="17">
        <v>24150</v>
      </c>
      <c r="AA24" s="17"/>
      <c r="AB24" s="18">
        <v>172350.8</v>
      </c>
    </row>
    <row r="25" spans="1:28">
      <c r="A25" s="14" t="s">
        <v>37</v>
      </c>
      <c r="B25" s="15" t="s">
        <v>38</v>
      </c>
      <c r="C25" s="16">
        <v>198638.1</v>
      </c>
      <c r="D25" s="17">
        <v>198638053</v>
      </c>
      <c r="E25" s="17">
        <v>194489825</v>
      </c>
      <c r="F25" s="17">
        <v>2630185</v>
      </c>
      <c r="G25" s="17">
        <v>180740</v>
      </c>
      <c r="H25" s="17">
        <v>1337303</v>
      </c>
      <c r="I25" s="17">
        <v>146030275</v>
      </c>
      <c r="J25" s="17">
        <v>142657226</v>
      </c>
      <c r="K25" s="17">
        <v>1941381</v>
      </c>
      <c r="L25" s="17">
        <v>118440</v>
      </c>
      <c r="M25" s="17">
        <v>1313228</v>
      </c>
      <c r="N25" s="17">
        <v>3347600</v>
      </c>
      <c r="O25" s="17">
        <v>3296165</v>
      </c>
      <c r="P25" s="17">
        <v>26100</v>
      </c>
      <c r="Q25" s="17">
        <v>1260</v>
      </c>
      <c r="R25" s="17">
        <v>24075</v>
      </c>
      <c r="S25" s="17">
        <v>6408720</v>
      </c>
      <c r="T25" s="17">
        <v>6109920</v>
      </c>
      <c r="U25" s="17">
        <v>273600</v>
      </c>
      <c r="V25" s="17">
        <v>25200</v>
      </c>
      <c r="W25" s="17">
        <v>42851458</v>
      </c>
      <c r="X25" s="17">
        <v>42426514</v>
      </c>
      <c r="Y25" s="17">
        <v>389104</v>
      </c>
      <c r="Z25" s="17">
        <v>35840</v>
      </c>
      <c r="AA25" s="17"/>
      <c r="AB25" s="18">
        <v>198638.1</v>
      </c>
    </row>
    <row r="26" spans="1:28">
      <c r="A26" s="14" t="s">
        <v>39</v>
      </c>
      <c r="B26" s="15" t="s">
        <v>40</v>
      </c>
      <c r="C26" s="16">
        <v>321374.8</v>
      </c>
      <c r="D26" s="17">
        <v>321374780</v>
      </c>
      <c r="E26" s="17">
        <v>311315170</v>
      </c>
      <c r="F26" s="17">
        <v>5054208</v>
      </c>
      <c r="G26" s="17">
        <v>400540</v>
      </c>
      <c r="H26" s="17">
        <v>4604862</v>
      </c>
      <c r="I26" s="17">
        <v>195468508</v>
      </c>
      <c r="J26" s="17">
        <v>186929594</v>
      </c>
      <c r="K26" s="17">
        <v>3695170</v>
      </c>
      <c r="L26" s="17">
        <v>277270</v>
      </c>
      <c r="M26" s="17">
        <v>4566474</v>
      </c>
      <c r="N26" s="17">
        <v>4008896</v>
      </c>
      <c r="O26" s="17">
        <v>3924908</v>
      </c>
      <c r="P26" s="17">
        <v>43500</v>
      </c>
      <c r="Q26" s="17">
        <v>2100</v>
      </c>
      <c r="R26" s="17">
        <v>38388</v>
      </c>
      <c r="S26" s="17">
        <v>0</v>
      </c>
      <c r="T26" s="17">
        <v>0</v>
      </c>
      <c r="U26" s="17">
        <v>0</v>
      </c>
      <c r="V26" s="17">
        <v>0</v>
      </c>
      <c r="W26" s="17">
        <v>121897376</v>
      </c>
      <c r="X26" s="17">
        <v>120460668</v>
      </c>
      <c r="Y26" s="17">
        <v>1315538</v>
      </c>
      <c r="Z26" s="17">
        <v>121170</v>
      </c>
      <c r="AA26" s="17"/>
      <c r="AB26" s="18">
        <v>321374.8</v>
      </c>
    </row>
    <row r="27" spans="1:28">
      <c r="A27" s="14" t="s">
        <v>41</v>
      </c>
      <c r="B27" s="15" t="s">
        <v>42</v>
      </c>
      <c r="C27" s="16">
        <v>386443.1</v>
      </c>
      <c r="D27" s="17">
        <v>386443071</v>
      </c>
      <c r="E27" s="17">
        <v>373811097</v>
      </c>
      <c r="F27" s="17">
        <v>7524793</v>
      </c>
      <c r="G27" s="17">
        <v>595490</v>
      </c>
      <c r="H27" s="17">
        <v>4511691</v>
      </c>
      <c r="I27" s="17">
        <v>242124426</v>
      </c>
      <c r="J27" s="17">
        <v>233029088</v>
      </c>
      <c r="K27" s="17">
        <v>4326903</v>
      </c>
      <c r="L27" s="17">
        <v>303170</v>
      </c>
      <c r="M27" s="17">
        <v>4465265</v>
      </c>
      <c r="N27" s="17">
        <v>4682648</v>
      </c>
      <c r="O27" s="17">
        <v>4583022</v>
      </c>
      <c r="P27" s="17">
        <v>50750</v>
      </c>
      <c r="Q27" s="17">
        <v>2450</v>
      </c>
      <c r="R27" s="17">
        <v>46426</v>
      </c>
      <c r="S27" s="17">
        <v>40415061</v>
      </c>
      <c r="T27" s="17">
        <v>38264531</v>
      </c>
      <c r="U27" s="17">
        <v>1969160</v>
      </c>
      <c r="V27" s="17">
        <v>181370</v>
      </c>
      <c r="W27" s="17">
        <v>99220936</v>
      </c>
      <c r="X27" s="17">
        <v>97934456</v>
      </c>
      <c r="Y27" s="17">
        <v>1177980</v>
      </c>
      <c r="Z27" s="17">
        <v>108500</v>
      </c>
      <c r="AA27" s="17"/>
      <c r="AB27" s="18">
        <v>386443.1</v>
      </c>
    </row>
    <row r="28" spans="1:28">
      <c r="A28" s="14" t="s">
        <v>43</v>
      </c>
      <c r="B28" s="15" t="s">
        <v>44</v>
      </c>
      <c r="C28" s="16">
        <v>521894.40000000002</v>
      </c>
      <c r="D28" s="17">
        <v>521894381</v>
      </c>
      <c r="E28" s="17">
        <v>512715800</v>
      </c>
      <c r="F28" s="17">
        <v>5673344</v>
      </c>
      <c r="G28" s="17">
        <v>320810</v>
      </c>
      <c r="H28" s="17">
        <v>3184427</v>
      </c>
      <c r="I28" s="17">
        <v>363661555</v>
      </c>
      <c r="J28" s="17">
        <v>355683413</v>
      </c>
      <c r="K28" s="17">
        <v>4584190</v>
      </c>
      <c r="L28" s="17">
        <v>221060</v>
      </c>
      <c r="M28" s="17">
        <v>3172892</v>
      </c>
      <c r="N28" s="17">
        <v>2458172</v>
      </c>
      <c r="O28" s="17">
        <v>2432957</v>
      </c>
      <c r="P28" s="17">
        <v>13050</v>
      </c>
      <c r="Q28" s="17">
        <v>630</v>
      </c>
      <c r="R28" s="17">
        <v>11535</v>
      </c>
      <c r="S28" s="17">
        <v>0</v>
      </c>
      <c r="T28" s="17">
        <v>0</v>
      </c>
      <c r="U28" s="17">
        <v>0</v>
      </c>
      <c r="V28" s="17">
        <v>0</v>
      </c>
      <c r="W28" s="17">
        <v>155774654</v>
      </c>
      <c r="X28" s="17">
        <v>154599430</v>
      </c>
      <c r="Y28" s="17">
        <v>1076104</v>
      </c>
      <c r="Z28" s="17">
        <v>99120</v>
      </c>
      <c r="AA28" s="17"/>
      <c r="AB28" s="18">
        <v>521894.40000000002</v>
      </c>
    </row>
    <row r="29" spans="1:28">
      <c r="A29" s="14" t="s">
        <v>45</v>
      </c>
      <c r="B29" s="15" t="s">
        <v>46</v>
      </c>
      <c r="C29" s="16">
        <v>553842.69999999995</v>
      </c>
      <c r="D29" s="17">
        <v>553842683</v>
      </c>
      <c r="E29" s="17">
        <v>535521783</v>
      </c>
      <c r="F29" s="17">
        <v>10849844</v>
      </c>
      <c r="G29" s="17">
        <v>874300</v>
      </c>
      <c r="H29" s="17">
        <v>6596756</v>
      </c>
      <c r="I29" s="17">
        <v>326914173</v>
      </c>
      <c r="J29" s="17">
        <v>314239557</v>
      </c>
      <c r="K29" s="17">
        <v>5736428</v>
      </c>
      <c r="L29" s="17">
        <v>406630</v>
      </c>
      <c r="M29" s="17">
        <v>6531558</v>
      </c>
      <c r="N29" s="17">
        <v>6771745</v>
      </c>
      <c r="O29" s="17">
        <v>6627507</v>
      </c>
      <c r="P29" s="17">
        <v>75400</v>
      </c>
      <c r="Q29" s="17">
        <v>3640</v>
      </c>
      <c r="R29" s="17">
        <v>65198</v>
      </c>
      <c r="S29" s="17">
        <v>61934537</v>
      </c>
      <c r="T29" s="17">
        <v>58271747</v>
      </c>
      <c r="U29" s="17">
        <v>3353880</v>
      </c>
      <c r="V29" s="17">
        <v>308910</v>
      </c>
      <c r="W29" s="17">
        <v>158222228</v>
      </c>
      <c r="X29" s="17">
        <v>156382972</v>
      </c>
      <c r="Y29" s="17">
        <v>1684136</v>
      </c>
      <c r="Z29" s="17">
        <v>155120</v>
      </c>
      <c r="AA29" s="17"/>
      <c r="AB29" s="18">
        <v>553842.69999999995</v>
      </c>
    </row>
    <row r="30" spans="1:28">
      <c r="A30" s="14" t="s">
        <v>47</v>
      </c>
      <c r="B30" s="15" t="s">
        <v>48</v>
      </c>
      <c r="C30" s="16">
        <v>404275.7</v>
      </c>
      <c r="D30" s="17">
        <v>404275654</v>
      </c>
      <c r="E30" s="17">
        <v>394749365</v>
      </c>
      <c r="F30" s="17">
        <v>5905921</v>
      </c>
      <c r="G30" s="17">
        <v>373590</v>
      </c>
      <c r="H30" s="17">
        <v>3246778</v>
      </c>
      <c r="I30" s="17">
        <v>236078321</v>
      </c>
      <c r="J30" s="17">
        <v>228772796</v>
      </c>
      <c r="K30" s="17">
        <v>3879437</v>
      </c>
      <c r="L30" s="17">
        <v>187320</v>
      </c>
      <c r="M30" s="17">
        <v>3238768</v>
      </c>
      <c r="N30" s="17">
        <v>1275406</v>
      </c>
      <c r="O30" s="17">
        <v>1258276</v>
      </c>
      <c r="P30" s="17">
        <v>8700</v>
      </c>
      <c r="Q30" s="17">
        <v>420</v>
      </c>
      <c r="R30" s="17">
        <v>8010</v>
      </c>
      <c r="S30" s="17">
        <v>11713955</v>
      </c>
      <c r="T30" s="17">
        <v>10925455</v>
      </c>
      <c r="U30" s="17">
        <v>722000</v>
      </c>
      <c r="V30" s="17">
        <v>66500</v>
      </c>
      <c r="W30" s="17">
        <v>155207972</v>
      </c>
      <c r="X30" s="17">
        <v>153792838</v>
      </c>
      <c r="Y30" s="17">
        <v>1295784</v>
      </c>
      <c r="Z30" s="17">
        <v>119350</v>
      </c>
      <c r="AA30" s="17"/>
      <c r="AB30" s="18">
        <v>404275.7</v>
      </c>
    </row>
    <row r="31" spans="1:28">
      <c r="A31" s="14" t="s">
        <v>49</v>
      </c>
      <c r="B31" s="15" t="s">
        <v>50</v>
      </c>
      <c r="C31" s="16">
        <v>594894.1</v>
      </c>
      <c r="D31" s="17">
        <v>594894145</v>
      </c>
      <c r="E31" s="17">
        <v>577893323</v>
      </c>
      <c r="F31" s="17">
        <v>11365369</v>
      </c>
      <c r="G31" s="17">
        <v>865340</v>
      </c>
      <c r="H31" s="17">
        <v>4770113</v>
      </c>
      <c r="I31" s="17">
        <v>331432947</v>
      </c>
      <c r="J31" s="17">
        <v>321010491</v>
      </c>
      <c r="K31" s="17">
        <v>5380497</v>
      </c>
      <c r="L31" s="17">
        <v>316260</v>
      </c>
      <c r="M31" s="17">
        <v>4725699</v>
      </c>
      <c r="N31" s="17">
        <v>5958439</v>
      </c>
      <c r="O31" s="17">
        <v>5862345</v>
      </c>
      <c r="P31" s="17">
        <v>49300</v>
      </c>
      <c r="Q31" s="17">
        <v>2380</v>
      </c>
      <c r="R31" s="17">
        <v>44414</v>
      </c>
      <c r="S31" s="17">
        <v>78927515</v>
      </c>
      <c r="T31" s="17">
        <v>73903525</v>
      </c>
      <c r="U31" s="17">
        <v>4600280</v>
      </c>
      <c r="V31" s="17">
        <v>423710</v>
      </c>
      <c r="W31" s="17">
        <v>178575244</v>
      </c>
      <c r="X31" s="17">
        <v>177116962</v>
      </c>
      <c r="Y31" s="17">
        <v>1335292</v>
      </c>
      <c r="Z31" s="17">
        <v>122990</v>
      </c>
      <c r="AA31" s="17"/>
      <c r="AB31" s="18">
        <v>594894.1</v>
      </c>
    </row>
    <row r="32" spans="1:28">
      <c r="A32" s="14" t="s">
        <v>51</v>
      </c>
      <c r="B32" s="15" t="s">
        <v>52</v>
      </c>
      <c r="C32" s="16">
        <v>445046.6</v>
      </c>
      <c r="D32" s="17">
        <v>445046562</v>
      </c>
      <c r="E32" s="17">
        <v>434025513</v>
      </c>
      <c r="F32" s="17">
        <v>7515156</v>
      </c>
      <c r="G32" s="17">
        <v>460600</v>
      </c>
      <c r="H32" s="17">
        <v>3045293</v>
      </c>
      <c r="I32" s="17">
        <v>325530925</v>
      </c>
      <c r="J32" s="17">
        <v>316947930</v>
      </c>
      <c r="K32" s="17">
        <v>5293624</v>
      </c>
      <c r="L32" s="17">
        <v>256620</v>
      </c>
      <c r="M32" s="17">
        <v>3032751</v>
      </c>
      <c r="N32" s="17">
        <v>2040986</v>
      </c>
      <c r="O32" s="17">
        <v>2013244</v>
      </c>
      <c r="P32" s="17">
        <v>14500</v>
      </c>
      <c r="Q32" s="17">
        <v>700</v>
      </c>
      <c r="R32" s="17">
        <v>12542</v>
      </c>
      <c r="S32" s="17">
        <v>25250180</v>
      </c>
      <c r="T32" s="17">
        <v>23768630</v>
      </c>
      <c r="U32" s="17">
        <v>1356600</v>
      </c>
      <c r="V32" s="17">
        <v>124950</v>
      </c>
      <c r="W32" s="17">
        <v>92224471</v>
      </c>
      <c r="X32" s="17">
        <v>91295709</v>
      </c>
      <c r="Y32" s="17">
        <v>850432</v>
      </c>
      <c r="Z32" s="17">
        <v>78330</v>
      </c>
      <c r="AA32" s="17"/>
      <c r="AB32" s="18">
        <v>445046.6</v>
      </c>
    </row>
    <row r="33" spans="1:28">
      <c r="A33" s="14" t="s">
        <v>53</v>
      </c>
      <c r="B33" s="15" t="s">
        <v>54</v>
      </c>
      <c r="C33" s="16">
        <v>187640.4</v>
      </c>
      <c r="D33" s="17">
        <v>187640449</v>
      </c>
      <c r="E33" s="17">
        <v>182515402</v>
      </c>
      <c r="F33" s="17">
        <v>2864362</v>
      </c>
      <c r="G33" s="17">
        <v>208810</v>
      </c>
      <c r="H33" s="17">
        <v>2051875</v>
      </c>
      <c r="I33" s="17">
        <v>110233963</v>
      </c>
      <c r="J33" s="17">
        <v>106180664</v>
      </c>
      <c r="K33" s="17">
        <v>1899500</v>
      </c>
      <c r="L33" s="17">
        <v>120890</v>
      </c>
      <c r="M33" s="17">
        <v>2032909</v>
      </c>
      <c r="N33" s="17">
        <v>2214210</v>
      </c>
      <c r="O33" s="17">
        <v>2172444</v>
      </c>
      <c r="P33" s="17">
        <v>21750</v>
      </c>
      <c r="Q33" s="17">
        <v>1050</v>
      </c>
      <c r="R33" s="17">
        <v>18966</v>
      </c>
      <c r="S33" s="17">
        <v>5578000</v>
      </c>
      <c r="T33" s="17">
        <v>5246000</v>
      </c>
      <c r="U33" s="17">
        <v>304000</v>
      </c>
      <c r="V33" s="17">
        <v>28000</v>
      </c>
      <c r="W33" s="17">
        <v>69614276</v>
      </c>
      <c r="X33" s="17">
        <v>68916294</v>
      </c>
      <c r="Y33" s="17">
        <v>639112</v>
      </c>
      <c r="Z33" s="17">
        <v>58870</v>
      </c>
      <c r="AA33" s="17"/>
      <c r="AB33" s="18">
        <v>187640.4</v>
      </c>
    </row>
    <row r="34" spans="1:28">
      <c r="A34" s="14" t="s">
        <v>55</v>
      </c>
      <c r="B34" s="15" t="s">
        <v>56</v>
      </c>
      <c r="C34" s="16">
        <v>3483186.4</v>
      </c>
      <c r="D34" s="17">
        <f>1690132+169004+17480+1610+3483186360</f>
        <v>3485064586</v>
      </c>
      <c r="E34" s="17">
        <f>1690132+169004+3380846296</f>
        <v>3382705432</v>
      </c>
      <c r="F34" s="17">
        <f>17480+47119936</f>
        <v>47137416</v>
      </c>
      <c r="G34" s="17">
        <f>1610+4231710</f>
        <v>4233320</v>
      </c>
      <c r="H34" s="17">
        <f>50988418</f>
        <v>50988418</v>
      </c>
      <c r="I34" s="17">
        <v>1671774468</v>
      </c>
      <c r="J34" s="17">
        <v>1588298229</v>
      </c>
      <c r="K34" s="17">
        <v>30385726</v>
      </c>
      <c r="L34" s="17">
        <v>2720970</v>
      </c>
      <c r="M34" s="17">
        <v>50369543</v>
      </c>
      <c r="N34" s="17">
        <v>89803336</v>
      </c>
      <c r="O34" s="17">
        <v>88453341</v>
      </c>
      <c r="P34" s="17">
        <v>697450</v>
      </c>
      <c r="Q34" s="17">
        <v>33670</v>
      </c>
      <c r="R34" s="17">
        <v>618875</v>
      </c>
      <c r="S34" s="17">
        <v>0</v>
      </c>
      <c r="T34" s="17">
        <v>0</v>
      </c>
      <c r="U34" s="17">
        <v>0</v>
      </c>
      <c r="V34" s="17">
        <v>0</v>
      </c>
      <c r="W34" s="17">
        <f>1690132+169004+17480+1610+1721608556</f>
        <v>1723486782</v>
      </c>
      <c r="X34" s="17">
        <f>1690132+169004+1704094726</f>
        <v>1705953862</v>
      </c>
      <c r="Y34" s="17">
        <f>17480+16036760</f>
        <v>16054240</v>
      </c>
      <c r="Z34" s="17">
        <f>1610+1477070</f>
        <v>1478680</v>
      </c>
      <c r="AA34" s="17"/>
      <c r="AB34" s="18">
        <f>(1690132+169004+17480+1610)/1000+3483186.4</f>
        <v>3485064.6259999997</v>
      </c>
    </row>
    <row r="35" spans="1:28">
      <c r="A35" s="14" t="s">
        <v>57</v>
      </c>
      <c r="B35" s="15" t="s">
        <v>58</v>
      </c>
      <c r="C35" s="16">
        <v>2593773.5</v>
      </c>
      <c r="D35" s="17">
        <v>2593773481</v>
      </c>
      <c r="E35" s="17">
        <v>2538662842</v>
      </c>
      <c r="F35" s="17">
        <v>25916527</v>
      </c>
      <c r="G35" s="17">
        <v>2354590</v>
      </c>
      <c r="H35" s="17">
        <v>26839522</v>
      </c>
      <c r="I35" s="17">
        <v>1200382307</v>
      </c>
      <c r="J35" s="17">
        <v>1156278776</v>
      </c>
      <c r="K35" s="17">
        <v>16077283</v>
      </c>
      <c r="L35" s="17">
        <v>1461880</v>
      </c>
      <c r="M35" s="17">
        <v>26564368</v>
      </c>
      <c r="N35" s="17">
        <v>40119935</v>
      </c>
      <c r="O35" s="17">
        <v>39521021</v>
      </c>
      <c r="P35" s="17">
        <v>308850</v>
      </c>
      <c r="Q35" s="17">
        <v>14910</v>
      </c>
      <c r="R35" s="17">
        <v>275154</v>
      </c>
      <c r="S35" s="17">
        <v>0</v>
      </c>
      <c r="T35" s="17">
        <v>0</v>
      </c>
      <c r="U35" s="17">
        <v>0</v>
      </c>
      <c r="V35" s="17">
        <v>0</v>
      </c>
      <c r="W35" s="17">
        <v>1353271239</v>
      </c>
      <c r="X35" s="17">
        <v>1342863045</v>
      </c>
      <c r="Y35" s="17">
        <v>9530394</v>
      </c>
      <c r="Z35" s="17">
        <v>877800</v>
      </c>
      <c r="AA35" s="17"/>
      <c r="AB35" s="18">
        <v>2593773.5</v>
      </c>
    </row>
    <row r="36" spans="1:28">
      <c r="A36" s="14" t="s">
        <v>59</v>
      </c>
      <c r="B36" s="15" t="s">
        <v>60</v>
      </c>
      <c r="C36" s="16">
        <v>831398.1</v>
      </c>
      <c r="D36" s="17">
        <v>831398141</v>
      </c>
      <c r="E36" s="17">
        <v>806025674</v>
      </c>
      <c r="F36" s="17">
        <v>11783904</v>
      </c>
      <c r="G36" s="17">
        <v>1081220</v>
      </c>
      <c r="H36" s="17">
        <v>12507343</v>
      </c>
      <c r="I36" s="17">
        <v>390750948</v>
      </c>
      <c r="J36" s="17">
        <v>370384304</v>
      </c>
      <c r="K36" s="17">
        <v>7304824</v>
      </c>
      <c r="L36" s="17">
        <v>674520</v>
      </c>
      <c r="M36" s="17">
        <v>12387300</v>
      </c>
      <c r="N36" s="17">
        <v>13974560</v>
      </c>
      <c r="O36" s="17">
        <v>13714677</v>
      </c>
      <c r="P36" s="17">
        <v>133400</v>
      </c>
      <c r="Q36" s="17">
        <v>6440</v>
      </c>
      <c r="R36" s="17">
        <v>120043</v>
      </c>
      <c r="S36" s="17">
        <v>2579825</v>
      </c>
      <c r="T36" s="17">
        <v>2426275</v>
      </c>
      <c r="U36" s="17">
        <v>140600</v>
      </c>
      <c r="V36" s="17">
        <v>12950</v>
      </c>
      <c r="W36" s="17">
        <v>424092808</v>
      </c>
      <c r="X36" s="17">
        <v>419500418</v>
      </c>
      <c r="Y36" s="17">
        <v>4205080</v>
      </c>
      <c r="Z36" s="17">
        <v>387310</v>
      </c>
      <c r="AA36" s="17"/>
      <c r="AB36" s="18">
        <v>831398.1</v>
      </c>
    </row>
    <row r="37" spans="1:28">
      <c r="A37" s="14" t="s">
        <v>61</v>
      </c>
      <c r="B37" s="15" t="s">
        <v>62</v>
      </c>
      <c r="C37" s="16">
        <v>428669</v>
      </c>
      <c r="D37" s="17">
        <v>428668967</v>
      </c>
      <c r="E37" s="17">
        <v>416148238</v>
      </c>
      <c r="F37" s="17">
        <v>5811050</v>
      </c>
      <c r="G37" s="17">
        <v>531860</v>
      </c>
      <c r="H37" s="17">
        <v>6177819</v>
      </c>
      <c r="I37" s="17">
        <v>204182427</v>
      </c>
      <c r="J37" s="17">
        <v>194131451</v>
      </c>
      <c r="K37" s="17">
        <v>3610000</v>
      </c>
      <c r="L37" s="17">
        <v>332500</v>
      </c>
      <c r="M37" s="17">
        <v>6108476</v>
      </c>
      <c r="N37" s="17">
        <v>7684740</v>
      </c>
      <c r="O37" s="17">
        <v>7534837</v>
      </c>
      <c r="P37" s="17">
        <v>76850</v>
      </c>
      <c r="Q37" s="17">
        <v>3710</v>
      </c>
      <c r="R37" s="17">
        <v>69343</v>
      </c>
      <c r="S37" s="17">
        <v>0</v>
      </c>
      <c r="T37" s="17">
        <v>0</v>
      </c>
      <c r="U37" s="17">
        <v>0</v>
      </c>
      <c r="V37" s="17">
        <v>0</v>
      </c>
      <c r="W37" s="17">
        <v>216801800</v>
      </c>
      <c r="X37" s="17">
        <v>214481950</v>
      </c>
      <c r="Y37" s="17">
        <v>2124200</v>
      </c>
      <c r="Z37" s="17">
        <v>195650</v>
      </c>
      <c r="AA37" s="17"/>
      <c r="AB37" s="18">
        <v>428669</v>
      </c>
    </row>
    <row r="38" spans="1:28">
      <c r="A38" s="14" t="s">
        <v>63</v>
      </c>
      <c r="B38" s="15" t="s">
        <v>64</v>
      </c>
      <c r="C38" s="16">
        <v>463154.9</v>
      </c>
      <c r="D38" s="17">
        <v>463154864</v>
      </c>
      <c r="E38" s="17">
        <v>449609896</v>
      </c>
      <c r="F38" s="17">
        <v>6856735</v>
      </c>
      <c r="G38" s="17">
        <v>631540</v>
      </c>
      <c r="H38" s="17">
        <v>6056693</v>
      </c>
      <c r="I38" s="17">
        <v>210558964</v>
      </c>
      <c r="J38" s="17">
        <v>200693868</v>
      </c>
      <c r="K38" s="17">
        <v>3528175</v>
      </c>
      <c r="L38" s="17">
        <v>327250</v>
      </c>
      <c r="M38" s="17">
        <v>6009671</v>
      </c>
      <c r="N38" s="17">
        <v>5394709</v>
      </c>
      <c r="O38" s="17">
        <v>5292967</v>
      </c>
      <c r="P38" s="17">
        <v>52200</v>
      </c>
      <c r="Q38" s="17">
        <v>2520</v>
      </c>
      <c r="R38" s="17">
        <v>47022</v>
      </c>
      <c r="S38" s="17">
        <v>21029695</v>
      </c>
      <c r="T38" s="17">
        <v>19813745</v>
      </c>
      <c r="U38" s="17">
        <v>1113400</v>
      </c>
      <c r="V38" s="17">
        <v>102550</v>
      </c>
      <c r="W38" s="17">
        <v>226171496</v>
      </c>
      <c r="X38" s="17">
        <v>223809316</v>
      </c>
      <c r="Y38" s="17">
        <v>2162960</v>
      </c>
      <c r="Z38" s="17">
        <v>199220</v>
      </c>
      <c r="AA38" s="17"/>
      <c r="AB38" s="18">
        <v>463154.9</v>
      </c>
    </row>
    <row r="39" spans="1:28">
      <c r="A39" s="14" t="s">
        <v>65</v>
      </c>
      <c r="B39" s="15" t="s">
        <v>66</v>
      </c>
      <c r="C39" s="16">
        <v>349253.1</v>
      </c>
      <c r="D39" s="17">
        <v>349253108</v>
      </c>
      <c r="E39" s="17">
        <v>339415277</v>
      </c>
      <c r="F39" s="17">
        <v>4614790</v>
      </c>
      <c r="G39" s="17">
        <v>420280</v>
      </c>
      <c r="H39" s="17">
        <v>4802761</v>
      </c>
      <c r="I39" s="17">
        <v>142769199</v>
      </c>
      <c r="J39" s="17">
        <v>135028243</v>
      </c>
      <c r="K39" s="17">
        <v>2780840</v>
      </c>
      <c r="L39" s="17">
        <v>256130</v>
      </c>
      <c r="M39" s="17">
        <v>4703986</v>
      </c>
      <c r="N39" s="17">
        <v>13477291</v>
      </c>
      <c r="O39" s="17">
        <v>13264516</v>
      </c>
      <c r="P39" s="17">
        <v>108750</v>
      </c>
      <c r="Q39" s="17">
        <v>5250</v>
      </c>
      <c r="R39" s="17">
        <v>98775</v>
      </c>
      <c r="S39" s="17">
        <v>0</v>
      </c>
      <c r="T39" s="17">
        <v>0</v>
      </c>
      <c r="U39" s="17">
        <v>0</v>
      </c>
      <c r="V39" s="17">
        <v>0</v>
      </c>
      <c r="W39" s="17">
        <v>193006618</v>
      </c>
      <c r="X39" s="17">
        <v>191122518</v>
      </c>
      <c r="Y39" s="17">
        <v>1725200</v>
      </c>
      <c r="Z39" s="17">
        <v>158900</v>
      </c>
      <c r="AA39" s="17"/>
      <c r="AB39" s="18">
        <v>349253.1</v>
      </c>
    </row>
    <row r="40" spans="1:28">
      <c r="A40" s="19" t="s">
        <v>67</v>
      </c>
      <c r="B40" s="20" t="s">
        <v>68</v>
      </c>
      <c r="C40" s="21">
        <v>5291.2</v>
      </c>
      <c r="D40" s="22">
        <v>5291175</v>
      </c>
      <c r="E40" s="22">
        <v>5253825</v>
      </c>
      <c r="F40" s="22">
        <v>34200</v>
      </c>
      <c r="G40" s="22">
        <v>3150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5291175</v>
      </c>
      <c r="X40" s="22">
        <v>5253825</v>
      </c>
      <c r="Y40" s="22">
        <v>34200</v>
      </c>
      <c r="Z40" s="22">
        <v>3150</v>
      </c>
      <c r="AA40" s="22"/>
      <c r="AB40" s="23">
        <v>5291.2</v>
      </c>
    </row>
  </sheetData>
  <mergeCells count="11">
    <mergeCell ref="A9:B11"/>
    <mergeCell ref="A14:B14"/>
    <mergeCell ref="A13:B13"/>
    <mergeCell ref="AB9:AB11"/>
    <mergeCell ref="D9:H10"/>
    <mergeCell ref="W9:Z10"/>
    <mergeCell ref="I9:M10"/>
    <mergeCell ref="N9:R10"/>
    <mergeCell ref="S9:V10"/>
    <mergeCell ref="AA9:AA11"/>
    <mergeCell ref="A12:B12"/>
  </mergeCells>
  <conditionalFormatting sqref="D12:AB13 D9:Z11 A9 B10:B11 A12:A14">
    <cfRule type="expression" dxfId="5" priority="1">
      <formula>Locked()</formula>
    </cfRule>
    <cfRule type="expression" dxfId="4" priority="4">
      <formula>LockedByCondition()</formula>
    </cfRule>
    <cfRule type="expression" dxfId="3" priority="7">
      <formula>HasError()</formula>
    </cfRule>
  </conditionalFormatting>
  <conditionalFormatting sqref="D14:AB14">
    <cfRule type="expression" dxfId="2" priority="3">
      <formula>LockedByCondition()</formula>
    </cfRule>
    <cfRule type="expression" dxfId="1" priority="6">
      <formula>HasError()</formula>
    </cfRule>
  </conditionalFormatting>
  <conditionalFormatting sqref="D11:G11">
    <cfRule type="expression" dxfId="0" priority="12">
      <formula>Locked()</formula>
    </cfRule>
  </conditionalFormatting>
  <dataValidations count="1">
    <dataValidation allowBlank="1" showInputMessage="1" showErrorMessage="1" sqref="D5 P13:AB13 N13 L13 J13 J14:AB14 E13:I14 D12:D14 H12:U12 O13:O14 M13:M14 K13:K14 W9 A12:A14"/>
  </dataValidations>
  <pageMargins left="0.70866141732283472" right="0.70866141732283472" top="0.94488188976377963" bottom="0.74803149606299213" header="0.31496062992125984" footer="0.31496062992125984"/>
  <pageSetup paperSize="9" scale="6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СВОД_1ГПП</vt:lpstr>
      <vt:lpstr>СВОД_1ГПП!Заголовки_для_печати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2019-02-18T10:24:58Z</cp:lastPrinted>
  <dcterms:created xsi:type="dcterms:W3CDTF">2018-10-06T11:10:53Z</dcterms:created>
  <dcterms:modified xsi:type="dcterms:W3CDTF">2019-02-19T14:26:14Z</dcterms:modified>
</cp:coreProperties>
</file>