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Лист1" sheetId="9" r:id="rId1"/>
  </sheets>
  <definedNames>
    <definedName name="_xlnm.Print_Titles" localSheetId="0">Лист1!$6:$7</definedName>
    <definedName name="_xlnm.Print_Area" localSheetId="0">Лист1!$A$1:$F$48</definedName>
  </definedNames>
  <calcPr calcId="125725"/>
</workbook>
</file>

<file path=xl/calcChain.xml><?xml version="1.0" encoding="utf-8"?>
<calcChain xmlns="http://schemas.openxmlformats.org/spreadsheetml/2006/main">
  <c r="E44" i="9"/>
  <c r="E47"/>
  <c r="D46"/>
  <c r="D45" s="1"/>
  <c r="C46"/>
  <c r="C45" s="1"/>
  <c r="E45" l="1"/>
  <c r="E46"/>
  <c r="E10"/>
  <c r="E12"/>
  <c r="E17"/>
  <c r="E21"/>
  <c r="E22"/>
  <c r="E23"/>
  <c r="E24"/>
  <c r="E37"/>
  <c r="E41"/>
  <c r="D43"/>
  <c r="D42" s="1"/>
  <c r="D40"/>
  <c r="D39" s="1"/>
  <c r="D36"/>
  <c r="D35" s="1"/>
  <c r="D20"/>
  <c r="D19" s="1"/>
  <c r="D16"/>
  <c r="D15" s="1"/>
  <c r="D11"/>
  <c r="D9"/>
  <c r="D29" l="1"/>
  <c r="D38"/>
  <c r="D18"/>
  <c r="D8"/>
  <c r="D28"/>
  <c r="D27" s="1"/>
  <c r="D26" s="1"/>
  <c r="C16"/>
  <c r="E16" s="1"/>
  <c r="C20"/>
  <c r="D33" l="1"/>
  <c r="D32" s="1"/>
  <c r="D31" s="1"/>
  <c r="D30" s="1"/>
  <c r="D25" s="1"/>
  <c r="D34"/>
  <c r="C19"/>
  <c r="E19" s="1"/>
  <c r="E20"/>
  <c r="D13"/>
  <c r="D14"/>
  <c r="C43"/>
  <c r="E43" s="1"/>
  <c r="C40"/>
  <c r="C36"/>
  <c r="C15"/>
  <c r="E15" s="1"/>
  <c r="C11"/>
  <c r="E11" s="1"/>
  <c r="C9"/>
  <c r="E9" s="1"/>
  <c r="C18" l="1"/>
  <c r="E18" s="1"/>
  <c r="D48"/>
  <c r="C35"/>
  <c r="E36"/>
  <c r="C42"/>
  <c r="E42" s="1"/>
  <c r="C38"/>
  <c r="E38" s="1"/>
  <c r="E40"/>
  <c r="C13"/>
  <c r="E13" s="1"/>
  <c r="C8"/>
  <c r="E8" s="1"/>
  <c r="C14"/>
  <c r="E14" s="1"/>
  <c r="C39"/>
  <c r="E39" s="1"/>
  <c r="E35" l="1"/>
  <c r="E34" s="1"/>
  <c r="C34"/>
  <c r="C29"/>
  <c r="E29" s="1"/>
  <c r="C33"/>
  <c r="C32" s="1"/>
  <c r="E33" l="1"/>
  <c r="C28"/>
  <c r="E28" s="1"/>
  <c r="C31"/>
  <c r="E32"/>
  <c r="C27" l="1"/>
  <c r="E27" s="1"/>
  <c r="C30"/>
  <c r="E31"/>
  <c r="C26" l="1"/>
  <c r="E26" s="1"/>
  <c r="E30"/>
  <c r="C25" l="1"/>
  <c r="E25" s="1"/>
  <c r="C48" l="1"/>
  <c r="E48" s="1"/>
</calcChain>
</file>

<file path=xl/sharedStrings.xml><?xml version="1.0" encoding="utf-8"?>
<sst xmlns="http://schemas.openxmlformats.org/spreadsheetml/2006/main" count="84" uniqueCount="84">
  <si>
    <t>Наименование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</si>
  <si>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</si>
  <si>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</si>
  <si>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</si>
  <si>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</si>
  <si>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000 01 02 00 00 02 0000 710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</si>
  <si>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</si>
  <si>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</si>
  <si>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000 01 02 00 00 02 0000 810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</si>
  <si>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</si>
  <si>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</si>
  <si>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</si>
  <si>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</si>
  <si>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</si>
  <si>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</si>
  <si>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</si>
  <si>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</si>
  <si>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</si>
  <si>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</si>
  <si>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000 01 05 02 01 02 0000 510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</si>
  <si>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</si>
  <si>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</si>
  <si>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</si>
  <si>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</si>
  <si>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</si>
  <si>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</si>
  <si>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000 01 05 02 01 02 0000 610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</si>
  <si>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</si>
  <si>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</si>
  <si>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</si>
  <si>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</si>
  <si>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</si>
  <si>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</si>
  <si>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000 01 06 01 00 02 0000 630</t>
  </si>
  <si>
    <t>Исполнение государственных и муниципальных гарантий в валюте Российской Федерации</t>
  </si>
  <si>
    <t>000 01 06 04 00 00 0000 000</t>
  </si>
  <si>
    <t xml:space="preserve">Бюджетные кредиты, предоставленные внутри страны в валюте Российской Федерации </t>
  </si>
  <si>
    <t>000 01 06 05 00 00 0000 000</t>
  </si>
  <si>
    <t xml:space="preserve">Возврат бюджетных кредитов, предоставленных внутри страны в валюте Российской Федерации </t>
  </si>
  <si>
    <t>000 01 06 05 00 00 0000 600</t>
  </si>
  <si>
    <t>000 01 06 05 01 02 0000 640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</si>
  <si>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</si>
  <si>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Итого</t>
  </si>
  <si>
    <t>Бюджетные кредиты от других бюджетов бюджетной системы Российской Федерации в валюте Российской Федерации</t>
  </si>
  <si>
    <t xml:space="preserve">Бюджетные кредиты от других бюджетов бюджетной системы Российской Федерации </t>
  </si>
  <si>
    <t>000 01 03 01 00 00 0000 000</t>
  </si>
  <si>
    <t>000 01 03 01 00 00 0000 700</t>
  </si>
  <si>
    <t>000 01 03 01 00 02 0000 710</t>
  </si>
  <si>
    <t>000 01 03 01 00 00 0000 800</t>
  </si>
  <si>
    <t>000 01 03 01 00 02 0000 810</t>
  </si>
  <si>
    <t>000 01 06 04 01 00 0000 000</t>
  </si>
  <si>
    <t xml:space="preserve">Исполнение государственных и муниципальных гарантий </t>
  </si>
  <si>
    <t>000 01 06 04 01 00 0000 800</t>
  </si>
  <si>
    <t>000 01 06 04 01 02 0000 810</t>
  </si>
  <si>
    <t>Исполнение государственных гарантий субъектов Российской Федерации в валюте Российской Федерации в случае, если исполнение гарантом государственных гарантий субъекта Российской Федерации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</si>
  <si>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 бюджетной классификации 
Российской Федерации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</si>
  <si>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</si>
  <si>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</si>
  <si>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Возврат бюджетных кредитов, предоставленных юридическим лицам из бюджетов субъектов Российской Федерации в валюте Российской Федерации</t>
  </si>
  <si>
    <t>Получение кредитов от кредитных организаций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</si>
  <si>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</si>
  <si>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</si>
  <si>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</si>
  <si>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>Изменение остатков средств на счетах по учету средств бюджетов</t>
  </si>
  <si>
    <t>Увеличение прочих остатков денежных средств бюджетов субъектов Российской Федерации</t>
  </si>
  <si>
    <t>Уменьшение прочих остатков денежных средств бюджетов субъектов Российской Федерации</t>
  </si>
  <si>
    <t>Средства от продажи акций и иных форм участия в капитале, находящихся в собственности субъектов Российской Федерации</t>
  </si>
  <si>
    <t>Предлагаемые изменения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</si>
  <si>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</si>
  <si>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</si>
  <si>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</si>
  <si>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</si>
  <si>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Операции по управлению остатками средств на единых счетах бюджетов</t>
  </si>
  <si>
    <t>000 01 06 10 00 00 0000 000</t>
  </si>
  <si>
    <t>Увеличение финансовых активов в государственной (муниципальной)  собственности за счет средств учреждений (организаций), лицевые счета которым открыты в территориальных органах Федерального казначейства или в финансовых органах</t>
  </si>
  <si>
    <t>Увеличение финансовых активов в собственности субъектов Российской Федерации за счет средств автономных и бюджетных учреждений</t>
  </si>
  <si>
    <t>000 01 06 10 02 02 0000 550</t>
  </si>
  <si>
    <t>000 01 06 10 02 00 0000 500</t>
  </si>
  <si>
    <t>Сумма с учетом предлагаемых изменений</t>
  </si>
  <si>
    <t xml:space="preserve">                   к пояснительной записке</t>
  </si>
  <si>
    <t>Предлагаемое изменение источников финансирования дефицита областного бюджета на 2019 год</t>
  </si>
  <si>
    <t xml:space="preserve">                   Приложение № 3</t>
  </si>
  <si>
    <t>тыс. рублей</t>
  </si>
  <si>
    <t>Утверждено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</si>
</sst>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.0\ _₽_-;\-* #,##0.0\ _₽_-;_-* &quot;-&quot;?\ _₽_-;_-@_-"/>
  </numFmts>
  <fonts count="12">
    <font>
      <sz val="10"/>
      <name val="Arial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7"/>
      <name val="Arial Cyr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1" fillId="0" borderId="0"/>
  </cellStyleXfs>
  <cellXfs count="45">
    <xf numFmtId="0" fontId="0" fillId="0" borderId="0" xfId="0"/>
    <xf numFmtId="0" fontId="10" fillId="0" borderId="1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vertical="center"/>
    </xf>
    <xf numFmtId="164" fontId="0" fillId="0" borderId="4" xfId="0" applyNumberFormat="1" applyFill="1" applyBorder="1" applyAlignment="1">
      <alignment vertical="center"/>
    </xf>
    <xf numFmtId="164" fontId="0" fillId="0" borderId="5" xfId="0" applyNumberFormat="1" applyFill="1" applyBorder="1" applyAlignment="1">
      <alignment vertical="center"/>
    </xf>
    <xf numFmtId="164" fontId="8" fillId="0" borderId="2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0" fillId="0" borderId="0" xfId="0" applyFill="1"/>
    <xf numFmtId="0" fontId="5" fillId="0" borderId="0" xfId="1" applyFont="1" applyFill="1"/>
    <xf numFmtId="0" fontId="11" fillId="0" borderId="0" xfId="0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left" vertical="center" wrapText="1" inden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vertical="center"/>
    </xf>
    <xf numFmtId="164" fontId="0" fillId="0" borderId="10" xfId="0" applyNumberFormat="1" applyFill="1" applyBorder="1" applyAlignment="1">
      <alignment vertical="center"/>
    </xf>
    <xf numFmtId="0" fontId="11" fillId="0" borderId="0" xfId="0" applyFont="1" applyFill="1" applyAlignment="1"/>
    <xf numFmtId="0" fontId="11" fillId="0" borderId="0" xfId="0" applyFont="1" applyFill="1" applyAlignment="1">
      <alignment vertical="center"/>
    </xf>
    <xf numFmtId="165" fontId="0" fillId="0" borderId="4" xfId="0" applyNumberForma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0" fontId="2" fillId="2" borderId="7" xfId="2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 indent="1"/>
    </xf>
    <xf numFmtId="0" fontId="2" fillId="0" borderId="9" xfId="0" applyFont="1" applyFill="1" applyBorder="1" applyAlignment="1">
      <alignment horizontal="left" vertical="center" wrapText="1" indent="1"/>
    </xf>
    <xf numFmtId="164" fontId="0" fillId="0" borderId="3" xfId="0" applyNumberFormat="1" applyFill="1" applyBorder="1" applyAlignment="1">
      <alignment vertical="center"/>
    </xf>
    <xf numFmtId="0" fontId="2" fillId="0" borderId="7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Обычный" xfId="0" builtinId="0"/>
    <cellStyle name="Обычный 4" xfId="2"/>
    <cellStyle name="Обычный_Приложение №1 - источники финансирования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view="pageBreakPreview" topLeftCell="A43" zoomScale="133" zoomScaleNormal="100" zoomScaleSheetLayoutView="133" workbookViewId="0">
      <selection activeCell="D29" sqref="D29"/>
    </sheetView>
  </sheetViews>
  <sheetFormatPr defaultColWidth="9.140625" defaultRowHeight="12.75"/>
  <cols>
    <col min="1" max="1" width="52" style="9" customWidth="1"/>
    <col min="2" max="2" width="25.5703125" style="9" customWidth="1"/>
    <col min="3" max="3" width="16.5703125" style="9" customWidth="1"/>
    <col min="4" max="4" width="15.42578125" style="9" customWidth="1"/>
    <col min="5" max="5" width="16.85546875" style="9" customWidth="1"/>
    <col min="6" max="6" width="1.28515625" style="9" customWidth="1"/>
    <col min="7" max="16384" width="9.140625" style="9"/>
  </cols>
  <sheetData>
    <row r="1" spans="1:5">
      <c r="B1" s="42"/>
      <c r="D1" s="42" t="s">
        <v>81</v>
      </c>
    </row>
    <row r="2" spans="1:5">
      <c r="B2" s="33"/>
      <c r="D2" s="33" t="s">
        <v>79</v>
      </c>
    </row>
    <row r="3" spans="1:5">
      <c r="B3" s="33"/>
      <c r="C3" s="32"/>
    </row>
    <row r="4" spans="1:5" ht="27.75" customHeight="1">
      <c r="A4" s="43" t="s">
        <v>80</v>
      </c>
      <c r="B4" s="43"/>
      <c r="C4" s="43"/>
      <c r="D4" s="44"/>
      <c r="E4" s="44"/>
    </row>
    <row r="5" spans="1:5" ht="14.25" customHeight="1">
      <c r="A5" s="10"/>
      <c r="B5" s="10"/>
      <c r="C5" s="10"/>
      <c r="D5" s="11"/>
      <c r="E5" s="11" t="s">
        <v>82</v>
      </c>
    </row>
    <row r="6" spans="1:5" ht="40.5" customHeight="1">
      <c r="A6" s="12" t="s">
        <v>0</v>
      </c>
      <c r="B6" s="12" t="s">
        <v>55</v>
      </c>
      <c r="C6" s="2" t="s">
        <v>83</v>
      </c>
      <c r="D6" s="2" t="s">
        <v>67</v>
      </c>
      <c r="E6" s="2" t="s">
        <v>78</v>
      </c>
    </row>
    <row r="7" spans="1:5">
      <c r="A7" s="13">
        <v>1</v>
      </c>
      <c r="B7" s="13">
        <v>2</v>
      </c>
      <c r="C7" s="3">
        <v>3</v>
      </c>
      <c r="D7" s="3">
        <v>4</v>
      </c>
      <c r="E7" s="3">
        <v>5</v>
      </c>
    </row>
    <row r="8" spans="1:5" ht="28.15" customHeight="1">
      <c r="A8" s="14" t="s">
        <v>1</v>
      </c>
      <c r="B8" s="15" t="s">
        <v>2</v>
      </c>
      <c r="C8" s="4">
        <f>C9-C11</f>
        <v>2016813.4000000004</v>
      </c>
      <c r="D8" s="4">
        <f>D9-D11</f>
        <v>1256000</v>
      </c>
      <c r="E8" s="4">
        <f t="shared" ref="E8:E33" si="0">C8+D8</f>
        <v>3272813.4000000004</v>
      </c>
    </row>
    <row r="9" spans="1:5" ht="29.45" customHeight="1">
      <c r="A9" s="16" t="s">
        <v>3</v>
      </c>
      <c r="B9" s="17" t="s">
        <v>4</v>
      </c>
      <c r="C9" s="5">
        <f>C10</f>
        <v>4916813.4000000004</v>
      </c>
      <c r="D9" s="5">
        <f>D10</f>
        <v>10756000</v>
      </c>
      <c r="E9" s="5">
        <f t="shared" si="0"/>
        <v>15672813.4</v>
      </c>
    </row>
    <row r="10" spans="1:5" ht="39.75" customHeight="1">
      <c r="A10" s="18" t="s">
        <v>59</v>
      </c>
      <c r="B10" s="17" t="s">
        <v>5</v>
      </c>
      <c r="C10" s="5">
        <v>4916813.4000000004</v>
      </c>
      <c r="D10" s="5">
        <v>10756000</v>
      </c>
      <c r="E10" s="5">
        <f t="shared" si="0"/>
        <v>15672813.4</v>
      </c>
    </row>
    <row r="11" spans="1:5" ht="30.75" customHeight="1">
      <c r="A11" s="16" t="s">
        <v>6</v>
      </c>
      <c r="B11" s="17" t="s">
        <v>7</v>
      </c>
      <c r="C11" s="5">
        <f>C12</f>
        <v>2900000</v>
      </c>
      <c r="D11" s="5">
        <f>D12</f>
        <v>9500000</v>
      </c>
      <c r="E11" s="5">
        <f t="shared" si="0"/>
        <v>12400000</v>
      </c>
    </row>
    <row r="12" spans="1:5" ht="40.9" customHeight="1">
      <c r="A12" s="19" t="s">
        <v>60</v>
      </c>
      <c r="B12" s="20" t="s">
        <v>8</v>
      </c>
      <c r="C12" s="5">
        <v>2900000</v>
      </c>
      <c r="D12" s="5">
        <v>9500000</v>
      </c>
      <c r="E12" s="5">
        <f t="shared" si="0"/>
        <v>12400000</v>
      </c>
    </row>
    <row r="13" spans="1:5" ht="36" customHeight="1">
      <c r="A13" s="14" t="s">
        <v>44</v>
      </c>
      <c r="B13" s="21" t="s">
        <v>9</v>
      </c>
      <c r="C13" s="4">
        <f>C15-C18</f>
        <v>-577474.09999999776</v>
      </c>
      <c r="D13" s="4">
        <f>D15-D18</f>
        <v>-0.1</v>
      </c>
      <c r="E13" s="4">
        <f t="shared" si="0"/>
        <v>-577474.19999999774</v>
      </c>
    </row>
    <row r="14" spans="1:5" ht="44.25" customHeight="1">
      <c r="A14" s="16" t="s">
        <v>43</v>
      </c>
      <c r="B14" s="17" t="s">
        <v>45</v>
      </c>
      <c r="C14" s="8">
        <f>C15-C18</f>
        <v>-577474.09999999776</v>
      </c>
      <c r="D14" s="8">
        <f>D15-D18</f>
        <v>-0.1</v>
      </c>
      <c r="E14" s="8">
        <f t="shared" si="0"/>
        <v>-577474.19999999774</v>
      </c>
    </row>
    <row r="15" spans="1:5" ht="42" customHeight="1">
      <c r="A15" s="16" t="s">
        <v>10</v>
      </c>
      <c r="B15" s="17" t="s">
        <v>46</v>
      </c>
      <c r="C15" s="5">
        <f>C16</f>
        <v>22669372.800000001</v>
      </c>
      <c r="D15" s="5">
        <f>D16</f>
        <v>0</v>
      </c>
      <c r="E15" s="5">
        <f t="shared" si="0"/>
        <v>22669372.800000001</v>
      </c>
    </row>
    <row r="16" spans="1:5" ht="40.5" customHeight="1">
      <c r="A16" s="18" t="s">
        <v>61</v>
      </c>
      <c r="B16" s="17" t="s">
        <v>47</v>
      </c>
      <c r="C16" s="5">
        <f>C17</f>
        <v>22669372.800000001</v>
      </c>
      <c r="D16" s="5">
        <f>D17</f>
        <v>0</v>
      </c>
      <c r="E16" s="5">
        <f t="shared" si="0"/>
        <v>22669372.800000001</v>
      </c>
    </row>
    <row r="17" spans="1:5" ht="40.5" customHeight="1">
      <c r="A17" s="22" t="s">
        <v>56</v>
      </c>
      <c r="B17" s="17"/>
      <c r="C17" s="5">
        <v>22669372.800000001</v>
      </c>
      <c r="D17" s="5"/>
      <c r="E17" s="5">
        <f t="shared" si="0"/>
        <v>22669372.800000001</v>
      </c>
    </row>
    <row r="18" spans="1:5" ht="41.25" customHeight="1">
      <c r="A18" s="16" t="s">
        <v>11</v>
      </c>
      <c r="B18" s="17" t="s">
        <v>48</v>
      </c>
      <c r="C18" s="5">
        <f>C19</f>
        <v>23246846.899999999</v>
      </c>
      <c r="D18" s="5">
        <f>D19</f>
        <v>0.1</v>
      </c>
      <c r="E18" s="5">
        <f t="shared" si="0"/>
        <v>23246847</v>
      </c>
    </row>
    <row r="19" spans="1:5" ht="42" customHeight="1">
      <c r="A19" s="18" t="s">
        <v>62</v>
      </c>
      <c r="B19" s="17" t="s">
        <v>49</v>
      </c>
      <c r="C19" s="5">
        <f>C20+C21+C22+C23+C24-0.1</f>
        <v>23246846.899999999</v>
      </c>
      <c r="D19" s="5">
        <f>D20+D21+D22+D23+D24+0.1</f>
        <v>0.1</v>
      </c>
      <c r="E19" s="5">
        <f t="shared" si="0"/>
        <v>23246847</v>
      </c>
    </row>
    <row r="20" spans="1:5" ht="42.75" customHeight="1">
      <c r="A20" s="22" t="s">
        <v>57</v>
      </c>
      <c r="B20" s="17"/>
      <c r="C20" s="5">
        <f>C17</f>
        <v>22669372.800000001</v>
      </c>
      <c r="D20" s="5">
        <f>D17</f>
        <v>0</v>
      </c>
      <c r="E20" s="5">
        <f t="shared" si="0"/>
        <v>22669372.800000001</v>
      </c>
    </row>
    <row r="21" spans="1:5" ht="102" customHeight="1">
      <c r="A21" s="22" t="s">
        <v>68</v>
      </c>
      <c r="B21" s="17"/>
      <c r="C21" s="34">
        <v>15000</v>
      </c>
      <c r="D21" s="34"/>
      <c r="E21" s="34">
        <f t="shared" si="0"/>
        <v>15000</v>
      </c>
    </row>
    <row r="22" spans="1:5" ht="101.25" customHeight="1">
      <c r="A22" s="22" t="s">
        <v>69</v>
      </c>
      <c r="B22" s="17"/>
      <c r="C22" s="34">
        <v>253824.2</v>
      </c>
      <c r="D22" s="34"/>
      <c r="E22" s="34">
        <f t="shared" si="0"/>
        <v>253824.2</v>
      </c>
    </row>
    <row r="23" spans="1:5" ht="103.5" customHeight="1">
      <c r="A23" s="22" t="s">
        <v>70</v>
      </c>
      <c r="B23" s="17"/>
      <c r="C23" s="34">
        <v>289969.59999999998</v>
      </c>
      <c r="D23" s="34"/>
      <c r="E23" s="34">
        <f t="shared" si="0"/>
        <v>289969.59999999998</v>
      </c>
    </row>
    <row r="24" spans="1:5" ht="105" customHeight="1">
      <c r="A24" s="22" t="s">
        <v>71</v>
      </c>
      <c r="B24" s="17"/>
      <c r="C24" s="5">
        <v>18680.400000000001</v>
      </c>
      <c r="D24" s="5"/>
      <c r="E24" s="5">
        <f t="shared" si="0"/>
        <v>18680.400000000001</v>
      </c>
    </row>
    <row r="25" spans="1:5" ht="27.75" customHeight="1">
      <c r="A25" s="14" t="s">
        <v>63</v>
      </c>
      <c r="B25" s="15" t="s">
        <v>12</v>
      </c>
      <c r="C25" s="4">
        <f>C30-C26</f>
        <v>1332478.7999999821</v>
      </c>
      <c r="D25" s="4">
        <f>D30-D26</f>
        <v>2457229.8000000026</v>
      </c>
      <c r="E25" s="4">
        <f t="shared" si="0"/>
        <v>3789708.5999999847</v>
      </c>
    </row>
    <row r="26" spans="1:5" ht="15.75" customHeight="1">
      <c r="A26" s="16" t="s">
        <v>13</v>
      </c>
      <c r="B26" s="23" t="s">
        <v>14</v>
      </c>
      <c r="C26" s="5">
        <f t="shared" ref="C26:D28" si="1">C27</f>
        <v>105850112.40000001</v>
      </c>
      <c r="D26" s="5">
        <f t="shared" si="1"/>
        <v>14899107.299999999</v>
      </c>
      <c r="E26" s="5">
        <f t="shared" si="0"/>
        <v>120749219.7</v>
      </c>
    </row>
    <row r="27" spans="1:5" ht="16.5" customHeight="1">
      <c r="A27" s="16" t="s">
        <v>15</v>
      </c>
      <c r="B27" s="17" t="s">
        <v>16</v>
      </c>
      <c r="C27" s="5">
        <f t="shared" si="1"/>
        <v>105850112.40000001</v>
      </c>
      <c r="D27" s="5">
        <f t="shared" si="1"/>
        <v>14899107.299999999</v>
      </c>
      <c r="E27" s="5">
        <f t="shared" si="0"/>
        <v>120749219.7</v>
      </c>
    </row>
    <row r="28" spans="1:5" ht="15" customHeight="1">
      <c r="A28" s="16" t="s">
        <v>17</v>
      </c>
      <c r="B28" s="17" t="s">
        <v>18</v>
      </c>
      <c r="C28" s="5">
        <f t="shared" si="1"/>
        <v>105850112.40000001</v>
      </c>
      <c r="D28" s="5">
        <f t="shared" si="1"/>
        <v>14899107.299999999</v>
      </c>
      <c r="E28" s="5">
        <f t="shared" si="0"/>
        <v>120749219.7</v>
      </c>
    </row>
    <row r="29" spans="1:5" ht="27" customHeight="1">
      <c r="A29" s="18" t="s">
        <v>64</v>
      </c>
      <c r="B29" s="17" t="s">
        <v>19</v>
      </c>
      <c r="C29" s="5">
        <f>77163926.2+C9+C15+C35</f>
        <v>105850112.40000001</v>
      </c>
      <c r="D29" s="5">
        <f>5210513.2+D9+D15+D35+D42+D45</f>
        <v>14899107.299999999</v>
      </c>
      <c r="E29" s="5">
        <f t="shared" si="0"/>
        <v>120749219.7</v>
      </c>
    </row>
    <row r="30" spans="1:5" ht="16.5" customHeight="1">
      <c r="A30" s="16" t="s">
        <v>20</v>
      </c>
      <c r="B30" s="17" t="s">
        <v>21</v>
      </c>
      <c r="C30" s="5">
        <f t="shared" ref="C30:D32" si="2">C31</f>
        <v>107182591.19999999</v>
      </c>
      <c r="D30" s="5">
        <f t="shared" si="2"/>
        <v>17356337.100000001</v>
      </c>
      <c r="E30" s="5">
        <f t="shared" si="0"/>
        <v>124538928.29999998</v>
      </c>
    </row>
    <row r="31" spans="1:5" ht="17.25" customHeight="1">
      <c r="A31" s="16" t="s">
        <v>22</v>
      </c>
      <c r="B31" s="17" t="s">
        <v>23</v>
      </c>
      <c r="C31" s="5">
        <f t="shared" si="2"/>
        <v>107182591.19999999</v>
      </c>
      <c r="D31" s="5">
        <f t="shared" si="2"/>
        <v>17356337.100000001</v>
      </c>
      <c r="E31" s="5">
        <f t="shared" si="0"/>
        <v>124538928.29999998</v>
      </c>
    </row>
    <row r="32" spans="1:5" ht="18" customHeight="1">
      <c r="A32" s="16" t="s">
        <v>24</v>
      </c>
      <c r="B32" s="17" t="s">
        <v>25</v>
      </c>
      <c r="C32" s="5">
        <f t="shared" si="2"/>
        <v>107182591.19999999</v>
      </c>
      <c r="D32" s="5">
        <f t="shared" si="2"/>
        <v>17356337.100000001</v>
      </c>
      <c r="E32" s="5">
        <f t="shared" si="0"/>
        <v>124538928.29999998</v>
      </c>
    </row>
    <row r="33" spans="1:5" ht="29.25" customHeight="1">
      <c r="A33" s="19" t="s">
        <v>65</v>
      </c>
      <c r="B33" s="20" t="s">
        <v>26</v>
      </c>
      <c r="C33" s="5">
        <f>80735744.3+C11+C18+C38</f>
        <v>107182591.19999999</v>
      </c>
      <c r="D33" s="5">
        <f>7670337+D11+D18+D38</f>
        <v>17356337.100000001</v>
      </c>
      <c r="E33" s="5">
        <f t="shared" si="0"/>
        <v>124538928.29999998</v>
      </c>
    </row>
    <row r="34" spans="1:5" ht="31.9" customHeight="1">
      <c r="A34" s="24" t="s">
        <v>27</v>
      </c>
      <c r="B34" s="25" t="s">
        <v>28</v>
      </c>
      <c r="C34" s="7">
        <f>C35-C38+C42+C45</f>
        <v>800000</v>
      </c>
      <c r="D34" s="7">
        <f t="shared" ref="D34:E34" si="3">D35-D38+D42+D45</f>
        <v>-1253405.8999999999</v>
      </c>
      <c r="E34" s="7">
        <f t="shared" si="3"/>
        <v>-453405.9</v>
      </c>
    </row>
    <row r="35" spans="1:5" ht="31.5" customHeight="1">
      <c r="A35" s="14" t="s">
        <v>29</v>
      </c>
      <c r="B35" s="21" t="s">
        <v>30</v>
      </c>
      <c r="C35" s="4">
        <f t="shared" ref="C35:D36" si="4">C36</f>
        <v>1100000</v>
      </c>
      <c r="D35" s="4">
        <f t="shared" si="4"/>
        <v>0</v>
      </c>
      <c r="E35" s="4">
        <f t="shared" ref="E35:E41" si="5">C35+D35</f>
        <v>1100000</v>
      </c>
    </row>
    <row r="36" spans="1:5" ht="43.15" customHeight="1">
      <c r="A36" s="26" t="s">
        <v>31</v>
      </c>
      <c r="B36" s="27" t="s">
        <v>32</v>
      </c>
      <c r="C36" s="6">
        <f t="shared" si="4"/>
        <v>1100000</v>
      </c>
      <c r="D36" s="6">
        <f t="shared" si="4"/>
        <v>0</v>
      </c>
      <c r="E36" s="6">
        <f t="shared" si="5"/>
        <v>1100000</v>
      </c>
    </row>
    <row r="37" spans="1:5" ht="41.25" customHeight="1">
      <c r="A37" s="19" t="s">
        <v>66</v>
      </c>
      <c r="B37" s="20" t="s">
        <v>33</v>
      </c>
      <c r="C37" s="5">
        <v>1100000</v>
      </c>
      <c r="D37" s="5"/>
      <c r="E37" s="5">
        <f t="shared" si="5"/>
        <v>1100000</v>
      </c>
    </row>
    <row r="38" spans="1:5" ht="19.5" customHeight="1">
      <c r="A38" s="14" t="s">
        <v>51</v>
      </c>
      <c r="B38" s="21" t="s">
        <v>35</v>
      </c>
      <c r="C38" s="4">
        <f>C40</f>
        <v>300000</v>
      </c>
      <c r="D38" s="4">
        <f>D40</f>
        <v>186000</v>
      </c>
      <c r="E38" s="4">
        <f t="shared" si="5"/>
        <v>486000</v>
      </c>
    </row>
    <row r="39" spans="1:5" ht="29.25" customHeight="1">
      <c r="A39" s="16" t="s">
        <v>34</v>
      </c>
      <c r="B39" s="17" t="s">
        <v>50</v>
      </c>
      <c r="C39" s="8">
        <f t="shared" ref="C39:D40" si="6">C40</f>
        <v>300000</v>
      </c>
      <c r="D39" s="8">
        <f t="shared" si="6"/>
        <v>186000</v>
      </c>
      <c r="E39" s="8">
        <f t="shared" si="5"/>
        <v>486000</v>
      </c>
    </row>
    <row r="40" spans="1:5" ht="87.75" customHeight="1">
      <c r="A40" s="28" t="s">
        <v>41</v>
      </c>
      <c r="B40" s="17" t="s">
        <v>52</v>
      </c>
      <c r="C40" s="5">
        <f t="shared" si="6"/>
        <v>300000</v>
      </c>
      <c r="D40" s="5">
        <f t="shared" si="6"/>
        <v>186000</v>
      </c>
      <c r="E40" s="5">
        <f t="shared" si="5"/>
        <v>486000</v>
      </c>
    </row>
    <row r="41" spans="1:5" ht="98.25" customHeight="1">
      <c r="A41" s="29" t="s">
        <v>54</v>
      </c>
      <c r="B41" s="20" t="s">
        <v>53</v>
      </c>
      <c r="C41" s="5">
        <v>300000</v>
      </c>
      <c r="D41" s="5">
        <v>186000</v>
      </c>
      <c r="E41" s="5">
        <f t="shared" si="5"/>
        <v>486000</v>
      </c>
    </row>
    <row r="42" spans="1:5" ht="28.5" customHeight="1">
      <c r="A42" s="14" t="s">
        <v>36</v>
      </c>
      <c r="B42" s="21" t="s">
        <v>37</v>
      </c>
      <c r="C42" s="4">
        <f t="shared" ref="C42:C43" si="7">C43</f>
        <v>0</v>
      </c>
      <c r="D42" s="4">
        <f t="shared" ref="D42:D43" si="8">D43</f>
        <v>2594.1</v>
      </c>
      <c r="E42" s="4">
        <f t="shared" ref="E42:E48" si="9">C42+D42</f>
        <v>2594.1</v>
      </c>
    </row>
    <row r="43" spans="1:5" ht="28.9" customHeight="1">
      <c r="A43" s="16" t="s">
        <v>38</v>
      </c>
      <c r="B43" s="17" t="s">
        <v>39</v>
      </c>
      <c r="C43" s="5">
        <f t="shared" si="7"/>
        <v>0</v>
      </c>
      <c r="D43" s="5">
        <f t="shared" si="8"/>
        <v>2594.1</v>
      </c>
      <c r="E43" s="5">
        <f t="shared" si="9"/>
        <v>2594.1</v>
      </c>
    </row>
    <row r="44" spans="1:5" ht="45" customHeight="1">
      <c r="A44" s="38" t="s">
        <v>58</v>
      </c>
      <c r="B44" s="27" t="s">
        <v>40</v>
      </c>
      <c r="C44" s="6">
        <v>0</v>
      </c>
      <c r="D44" s="6">
        <v>2594.1</v>
      </c>
      <c r="E44" s="6">
        <f t="shared" si="9"/>
        <v>2594.1</v>
      </c>
    </row>
    <row r="45" spans="1:5" ht="33" customHeight="1">
      <c r="A45" s="35" t="s">
        <v>72</v>
      </c>
      <c r="B45" s="21" t="s">
        <v>73</v>
      </c>
      <c r="C45" s="39">
        <f t="shared" ref="C45:D46" si="10">C46</f>
        <v>0</v>
      </c>
      <c r="D45" s="39">
        <f t="shared" si="10"/>
        <v>-1070000</v>
      </c>
      <c r="E45" s="39">
        <f t="shared" si="9"/>
        <v>-1070000</v>
      </c>
    </row>
    <row r="46" spans="1:5" ht="67.5" customHeight="1">
      <c r="A46" s="36" t="s">
        <v>74</v>
      </c>
      <c r="B46" s="40" t="s">
        <v>77</v>
      </c>
      <c r="C46" s="5">
        <f t="shared" si="10"/>
        <v>0</v>
      </c>
      <c r="D46" s="5">
        <f t="shared" si="10"/>
        <v>-1070000</v>
      </c>
      <c r="E46" s="5">
        <f t="shared" si="9"/>
        <v>-1070000</v>
      </c>
    </row>
    <row r="47" spans="1:5" ht="47.25" customHeight="1">
      <c r="A47" s="37" t="s">
        <v>75</v>
      </c>
      <c r="B47" s="41" t="s">
        <v>76</v>
      </c>
      <c r="C47" s="31">
        <v>0</v>
      </c>
      <c r="D47" s="31">
        <v>-1070000</v>
      </c>
      <c r="E47" s="31">
        <f t="shared" si="9"/>
        <v>-1070000</v>
      </c>
    </row>
    <row r="48" spans="1:5" ht="25.5" customHeight="1">
      <c r="A48" s="1" t="s">
        <v>42</v>
      </c>
      <c r="B48" s="30"/>
      <c r="C48" s="7">
        <f>C8+C13+C25+C34</f>
        <v>3571818.0999999847</v>
      </c>
      <c r="D48" s="7">
        <f>D8+D13+D25+D34</f>
        <v>2459823.8000000026</v>
      </c>
      <c r="E48" s="7">
        <f t="shared" si="9"/>
        <v>6031641.8999999873</v>
      </c>
    </row>
  </sheetData>
  <mergeCells count="1">
    <mergeCell ref="A4:E4"/>
  </mergeCells>
  <phoneticPr fontId="1" type="noConversion"/>
  <pageMargins left="1.2598425196850394" right="0.39370078740157483" top="0.86614173228346458" bottom="0.9055118110236221" header="0.31496062992125984" footer="0.51181102362204722"/>
  <pageSetup paperSize="9" scale="62" fitToHeight="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minfin user</cp:lastModifiedBy>
  <cp:lastPrinted>2019-02-18T18:35:37Z</cp:lastPrinted>
  <dcterms:created xsi:type="dcterms:W3CDTF">1996-10-08T23:32:33Z</dcterms:created>
  <dcterms:modified xsi:type="dcterms:W3CDTF">2019-02-19T12:15:58Z</dcterms:modified>
</cp:coreProperties>
</file>