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5" windowWidth="19035" windowHeight="6525"/>
  </bookViews>
  <sheets>
    <sheet name="Показатели объема гос.услуг" sheetId="1" r:id="rId1"/>
    <sheet name="Объемы бюдж.ассигн.без имущ " sheetId="8" r:id="rId2"/>
    <sheet name="Объемы бюдж.ассигн.на содерж.им" sheetId="3" r:id="rId3"/>
    <sheet name="Объемы бюдж.ассигн." sheetId="4" r:id="rId4"/>
    <sheet name="Колич.гос. учрежд." sheetId="5" r:id="rId5"/>
  </sheets>
  <definedNames>
    <definedName name="_xlnm._FilterDatabase" localSheetId="1" hidden="1">'Объемы бюдж.ассигн.без имущ '!$A$1:$L$144</definedName>
    <definedName name="_xlnm._FilterDatabase" localSheetId="0" hidden="1">'Показатели объема гос.услуг'!$A$1:$I$76</definedName>
    <definedName name="_xlnm.Print_Titles" localSheetId="4">'Колич.гос. учрежд.'!$6:$9</definedName>
    <definedName name="_xlnm.Print_Titles" localSheetId="3">'Объемы бюдж.ассигн.'!$4:$6</definedName>
    <definedName name="_xlnm.Print_Titles" localSheetId="1">'Объемы бюдж.ассигн.без имущ '!$4:$6</definedName>
    <definedName name="_xlnm.Print_Titles" localSheetId="2">'Объемы бюдж.ассигн.на содерж.им'!$4:$6</definedName>
    <definedName name="_xlnm.Print_Titles" localSheetId="0">'Показатели объема гос.услуг'!$5:$7</definedName>
    <definedName name="_xlnm.Print_Area" localSheetId="4">'Колич.гос. учрежд.'!$B$1:$N$73</definedName>
    <definedName name="_xlnm.Print_Area" localSheetId="3">'Объемы бюдж.ассигн.'!$A$1:$I$17</definedName>
    <definedName name="_xlnm.Print_Area" localSheetId="1">'Объемы бюдж.ассигн.без имущ '!$A$1:$L$142</definedName>
    <definedName name="_xlnm.Print_Area" localSheetId="2">'Объемы бюдж.ассигн.на содерж.им'!$A$1:$I$13</definedName>
    <definedName name="_xlnm.Print_Area" localSheetId="0">'Показатели объема гос.услуг'!$B$1:$I$69</definedName>
  </definedNames>
  <calcPr calcId="125725"/>
</workbook>
</file>

<file path=xl/calcChain.xml><?xml version="1.0" encoding="utf-8"?>
<calcChain xmlns="http://schemas.openxmlformats.org/spreadsheetml/2006/main">
  <c r="J115" i="8"/>
  <c r="J117"/>
  <c r="J119"/>
  <c r="J121"/>
  <c r="J123"/>
  <c r="J125"/>
  <c r="J127"/>
  <c r="J129"/>
  <c r="J131"/>
  <c r="J133"/>
  <c r="J135"/>
  <c r="J137"/>
  <c r="K115"/>
  <c r="K117"/>
  <c r="K119"/>
  <c r="K121"/>
  <c r="K123"/>
  <c r="K125"/>
  <c r="K127"/>
  <c r="K129"/>
  <c r="K131"/>
  <c r="K133"/>
  <c r="K135"/>
  <c r="K137"/>
  <c r="L115"/>
  <c r="L117"/>
  <c r="L119"/>
  <c r="L121"/>
  <c r="L123"/>
  <c r="L125"/>
  <c r="L127"/>
  <c r="L129"/>
  <c r="L131"/>
  <c r="L133"/>
  <c r="L135"/>
  <c r="L137"/>
  <c r="I115"/>
  <c r="I117"/>
  <c r="I119"/>
  <c r="I121"/>
  <c r="I123"/>
  <c r="I125"/>
  <c r="I126"/>
  <c r="I127" s="1"/>
  <c r="I129"/>
  <c r="I131"/>
  <c r="I133"/>
  <c r="I135"/>
  <c r="I137"/>
  <c r="J18"/>
  <c r="G14" i="4" s="1"/>
  <c r="K18" i="8"/>
  <c r="H14" i="4" s="1"/>
  <c r="L18" i="8"/>
  <c r="I14" i="4" s="1"/>
  <c r="I91" i="8"/>
  <c r="I92" s="1"/>
  <c r="I93"/>
  <c r="J51"/>
  <c r="J17" s="1"/>
  <c r="J44"/>
  <c r="J45" s="1"/>
  <c r="K51"/>
  <c r="K44"/>
  <c r="K45" s="1"/>
  <c r="L51"/>
  <c r="L52" s="1"/>
  <c r="L44"/>
  <c r="I51"/>
  <c r="I52" s="1"/>
  <c r="I44"/>
  <c r="I45" s="1"/>
  <c r="J16"/>
  <c r="G12" i="4" s="1"/>
  <c r="K16" i="8"/>
  <c r="H12" i="4" s="1"/>
  <c r="L16" i="8"/>
  <c r="I12" i="4"/>
  <c r="I16" i="8"/>
  <c r="F12" i="4" s="1"/>
  <c r="J14" i="8"/>
  <c r="G10" i="4" s="1"/>
  <c r="K80" i="8"/>
  <c r="K14" s="1"/>
  <c r="L14"/>
  <c r="I10" i="4" s="1"/>
  <c r="I14" i="8"/>
  <c r="F10" i="4" s="1"/>
  <c r="J13" i="8"/>
  <c r="G9" i="4" s="1"/>
  <c r="K13" i="8"/>
  <c r="H9" i="4" s="1"/>
  <c r="L13" i="8"/>
  <c r="I9" i="4" s="1"/>
  <c r="I13" i="8"/>
  <c r="F9" i="4" s="1"/>
  <c r="J12" i="8"/>
  <c r="G8" i="4" s="1"/>
  <c r="K12" i="8"/>
  <c r="H8" i="4" s="1"/>
  <c r="L12" i="8"/>
  <c r="I12"/>
  <c r="I26"/>
  <c r="J26"/>
  <c r="K26"/>
  <c r="L26"/>
  <c r="I28"/>
  <c r="J28"/>
  <c r="K28"/>
  <c r="L28"/>
  <c r="I30"/>
  <c r="J30"/>
  <c r="K30"/>
  <c r="L30"/>
  <c r="I32"/>
  <c r="J32"/>
  <c r="K32"/>
  <c r="L32"/>
  <c r="I34"/>
  <c r="J34"/>
  <c r="K34"/>
  <c r="L34"/>
  <c r="I36"/>
  <c r="J36"/>
  <c r="K36"/>
  <c r="L36"/>
  <c r="I40"/>
  <c r="J40"/>
  <c r="K40"/>
  <c r="L40"/>
  <c r="I43"/>
  <c r="J43"/>
  <c r="K43"/>
  <c r="L43"/>
  <c r="I47"/>
  <c r="J47"/>
  <c r="K47"/>
  <c r="L47"/>
  <c r="I49"/>
  <c r="J49"/>
  <c r="K49"/>
  <c r="L49"/>
  <c r="K52"/>
  <c r="I55"/>
  <c r="J55"/>
  <c r="K55"/>
  <c r="L55"/>
  <c r="I58"/>
  <c r="J58"/>
  <c r="K58"/>
  <c r="L58"/>
  <c r="I62"/>
  <c r="J62"/>
  <c r="K62"/>
  <c r="L62"/>
  <c r="I64"/>
  <c r="J64"/>
  <c r="K64"/>
  <c r="L64"/>
  <c r="I66"/>
  <c r="J66"/>
  <c r="K66"/>
  <c r="I69"/>
  <c r="J69"/>
  <c r="K69"/>
  <c r="L69"/>
  <c r="I72"/>
  <c r="J72"/>
  <c r="K72"/>
  <c r="L72"/>
  <c r="I74"/>
  <c r="J74"/>
  <c r="K74"/>
  <c r="L74"/>
  <c r="I76"/>
  <c r="J76"/>
  <c r="K76"/>
  <c r="L76"/>
  <c r="I79"/>
  <c r="J79"/>
  <c r="K79"/>
  <c r="L79"/>
  <c r="I82"/>
  <c r="J82"/>
  <c r="L82"/>
  <c r="I84"/>
  <c r="J84"/>
  <c r="K84"/>
  <c r="L84"/>
  <c r="I86"/>
  <c r="J86"/>
  <c r="K86"/>
  <c r="L86"/>
  <c r="I90"/>
  <c r="J90"/>
  <c r="K90"/>
  <c r="L90"/>
  <c r="J92"/>
  <c r="K92"/>
  <c r="L92"/>
  <c r="I94"/>
  <c r="J94"/>
  <c r="K94"/>
  <c r="L94"/>
  <c r="I96"/>
  <c r="J96"/>
  <c r="K96"/>
  <c r="L96"/>
  <c r="I98"/>
  <c r="J98"/>
  <c r="K98"/>
  <c r="L98"/>
  <c r="I101"/>
  <c r="J101"/>
  <c r="K101"/>
  <c r="L101"/>
  <c r="I103"/>
  <c r="J103"/>
  <c r="K103"/>
  <c r="L103"/>
  <c r="I106"/>
  <c r="J106"/>
  <c r="K106"/>
  <c r="L106"/>
  <c r="I108"/>
  <c r="J108"/>
  <c r="K108"/>
  <c r="L108"/>
  <c r="I110"/>
  <c r="J110"/>
  <c r="K110"/>
  <c r="L110"/>
  <c r="I111"/>
  <c r="J111"/>
  <c r="L111"/>
  <c r="G41" i="1"/>
  <c r="H41"/>
  <c r="I41"/>
  <c r="G38"/>
  <c r="H38"/>
  <c r="I38"/>
  <c r="I42"/>
  <c r="H42"/>
  <c r="G42"/>
  <c r="F29"/>
  <c r="I25"/>
  <c r="H25"/>
  <c r="G25"/>
  <c r="F26"/>
  <c r="I16"/>
  <c r="H16"/>
  <c r="G16"/>
  <c r="F31"/>
  <c r="F25"/>
  <c r="F37"/>
  <c r="F16"/>
  <c r="F33"/>
  <c r="F24"/>
  <c r="F41"/>
  <c r="F38"/>
  <c r="F42"/>
  <c r="I11" i="8" l="1"/>
  <c r="F7" i="4" s="1"/>
  <c r="K111" i="8"/>
  <c r="F8" i="4"/>
  <c r="L112" i="8"/>
  <c r="L113" s="1"/>
  <c r="K138"/>
  <c r="K20" s="1"/>
  <c r="H15" i="4" s="1"/>
  <c r="L138" i="8"/>
  <c r="L20" s="1"/>
  <c r="I15" i="4" s="1"/>
  <c r="L45" i="8"/>
  <c r="I112"/>
  <c r="I113" s="1"/>
  <c r="I18"/>
  <c r="F14" i="4" s="1"/>
  <c r="I138" i="8"/>
  <c r="I20" s="1"/>
  <c r="F15" i="4" s="1"/>
  <c r="L11" i="8"/>
  <c r="I7" i="4" s="1"/>
  <c r="H10"/>
  <c r="K11" i="8"/>
  <c r="G13" i="4"/>
  <c r="J15" i="8"/>
  <c r="G11" i="4" s="1"/>
  <c r="J138" i="8"/>
  <c r="J112"/>
  <c r="J113" s="1"/>
  <c r="K112"/>
  <c r="K113" s="1"/>
  <c r="I8" i="4"/>
  <c r="I17" i="8"/>
  <c r="K17"/>
  <c r="J11"/>
  <c r="K82"/>
  <c r="J52"/>
  <c r="L17"/>
  <c r="L15" l="1"/>
  <c r="I13" i="4"/>
  <c r="H7"/>
  <c r="J20" i="8"/>
  <c r="G15" i="4" s="1"/>
  <c r="F13"/>
  <c r="I15" i="8"/>
  <c r="K15"/>
  <c r="H11" i="4" s="1"/>
  <c r="H13"/>
  <c r="G7"/>
  <c r="J21" i="8"/>
  <c r="G17" i="4" l="1"/>
  <c r="I11"/>
  <c r="I17" s="1"/>
  <c r="L21" i="8"/>
  <c r="F11" i="4"/>
  <c r="F17" s="1"/>
  <c r="I21" i="8"/>
  <c r="H17" i="4"/>
  <c r="K21" i="8"/>
</calcChain>
</file>

<file path=xl/sharedStrings.xml><?xml version="1.0" encoding="utf-8"?>
<sst xmlns="http://schemas.openxmlformats.org/spreadsheetml/2006/main" count="930" uniqueCount="220">
  <si>
    <t>Таблица № 1</t>
  </si>
  <si>
    <t xml:space="preserve"> Показатели объема государственных услуг (работ)</t>
  </si>
  <si>
    <t>Код государственной услуги (работы) *</t>
  </si>
  <si>
    <t>Наименование государственной услуги (работы)</t>
  </si>
  <si>
    <t>Наименования учреждений (групп учреждений)**, оказывающих государственную услугу (выполняющих работу)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</si>
  <si>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</si>
  <si>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</si>
  <si>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</si>
  <si>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</si>
  <si>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2018 год</t>
  </si>
  <si>
    <t>2019 год</t>
  </si>
  <si>
    <t>I. Государственные услуги</t>
  </si>
  <si>
    <t>* - код государственной услуги (работы) должен соответствовать коду услуги (работы) в справочнике "Перечень услуг (работ)" в программном комплексе "Хранилище-КС"</t>
  </si>
  <si>
    <t>** - группы учреждений должны соответствовать группам учреждений в ведомственном перечне государственных услуг (работ), утвержденным соответствующим органом государственной власти Архангельской области</t>
  </si>
  <si>
    <t>***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</si>
  <si>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Таблица № 2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</si>
  <si>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 учреждений</t>
  </si>
  <si>
    <t>Наименования учреждений (групп учреждений) **, оказывающих государственную услугу (выполняющих работу)</t>
  </si>
  <si>
    <t>Код расходов по БК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</si>
  <si>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имущества,   тыс.рублей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</si>
  <si>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</si>
  <si>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</si>
  <si>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</si>
  <si>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</si>
  <si>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</si>
  <si>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Итого по государственной услуге</t>
  </si>
  <si>
    <t>II. Работы</t>
  </si>
  <si>
    <t>Итого по работе</t>
  </si>
  <si>
    <t>Всего</t>
  </si>
  <si>
    <t>Таблица № 3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</si>
  <si>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 в части затрат на содержание имущества</t>
  </si>
  <si>
    <t>Таблица № 4</t>
  </si>
  <si>
    <t>Таблица № 5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</si>
  <si>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</si>
  <si>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</si>
  <si>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</si>
  <si>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</si>
  <si>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СПРАВОЧНО:                                                               Общее количество подведомственных государственных учреждений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</si>
  <si>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</si>
  <si>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</si>
  <si>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</si>
  <si>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</si>
  <si>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</si>
  <si>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Исполнитель</t>
  </si>
  <si>
    <t>Главный распорядитель средств областного бюджета</t>
  </si>
  <si>
    <t>2020 год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</si>
  <si>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</si>
  <si>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 в части затрат на содержание имущества, тыс. рублей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</si>
  <si>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</si>
  <si>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(наименование органа исполнительной власти Архангельской области)</t>
  </si>
  <si>
    <t>(должность)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</si>
  <si>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</si>
  <si>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2021 год</t>
  </si>
  <si>
    <t>19003124200000015008101</t>
  </si>
  <si>
    <t>Ведение и актуализация баз данных и информационных систем о состоянии окружающей среды Архангельской области</t>
  </si>
  <si>
    <t>государственное бюджетное учреждение Архангельской области "Центр природопользования и охраны окружающей среды"</t>
  </si>
  <si>
    <t>количество информационных справочных ресурсов</t>
  </si>
  <si>
    <t>штука</t>
  </si>
  <si>
    <t>Ведение наблюдений в области гидрометеорологии</t>
  </si>
  <si>
    <t>19005125000000015005101</t>
  </si>
  <si>
    <t>количество отчетов, докладов</t>
  </si>
  <si>
    <t>единица</t>
  </si>
  <si>
    <t>19012125500000015001101</t>
  </si>
  <si>
    <t>Наземное патрулирование особо охраняемых природных территорий</t>
  </si>
  <si>
    <t>количество рейдов</t>
  </si>
  <si>
    <t>19006125200000015002101</t>
  </si>
  <si>
    <t>Организация и проведение мероприятий по экологическому просвещению и пропаганде бережного отношения к окружающей природной среде</t>
  </si>
  <si>
    <t>количество эколого-просветительских мероприятий</t>
  </si>
  <si>
    <t>Осуществление мероприятий комплексного обследования территорий, подвергшихся наибольшим техногенным нагрузкам</t>
  </si>
  <si>
    <t>19008125400000015008101</t>
  </si>
  <si>
    <t>количество проведенных мероприятий</t>
  </si>
  <si>
    <t>Подготовка доклада о состоянии и охране окружающей среды</t>
  </si>
  <si>
    <t>19007125300000015000101</t>
  </si>
  <si>
    <t>количество публикаций</t>
  </si>
  <si>
    <t>Проведение биотехнических мероприятий</t>
  </si>
  <si>
    <t>19014123600000015003101</t>
  </si>
  <si>
    <t>количество объектов</t>
  </si>
  <si>
    <t>Проведение мероприятий по выделению в натуре внешних границ и границ функциональных зон ООПТ, оснащение аншлагами, информационными щитами и знаками</t>
  </si>
  <si>
    <t>19001124000000015002101</t>
  </si>
  <si>
    <t>количество установленных предупредительных знаков и объектов</t>
  </si>
  <si>
    <t>Рекреационное обустройство ООПТ</t>
  </si>
  <si>
    <t>19010123600000015007101</t>
  </si>
  <si>
    <t>Сбор, обработка, предоставление информации о состоянии и загрязнении окружающей среды</t>
  </si>
  <si>
    <t>19004124300000015006101</t>
  </si>
  <si>
    <t>количество справок, информационных материалов</t>
  </si>
  <si>
    <t>Транспортное обеспечение должностных лиц, осуществляющих региональный государственный экологический надзор</t>
  </si>
  <si>
    <t>19009125400000015007101</t>
  </si>
  <si>
    <t>Учет объектов животного мира, включая редких и находящихся под угрозой исчезновения охотничьих ресурсов</t>
  </si>
  <si>
    <t>19013125800000015007101</t>
  </si>
  <si>
    <t>количество проведенных учетных работ</t>
  </si>
  <si>
    <t>06</t>
  </si>
  <si>
    <t>03</t>
  </si>
  <si>
    <t>045</t>
  </si>
  <si>
    <t>611</t>
  </si>
  <si>
    <t>Выполнение работ по отводу лесосек</t>
  </si>
  <si>
    <t>10001121000000015005101</t>
  </si>
  <si>
    <t>Площадь отводов</t>
  </si>
  <si>
    <t>государственное автономное учреждение Архангельской области "Единый лесопожарный центр"</t>
  </si>
  <si>
    <t>Гектар</t>
  </si>
  <si>
    <t>10002121400000015002101</t>
  </si>
  <si>
    <t>Площадь работ</t>
  </si>
  <si>
    <t>Создание объектов лесного сееноводства. Закладка постоянных лесосеменных участков</t>
  </si>
  <si>
    <t>10002121600000015000101</t>
  </si>
  <si>
    <t>10002121500000015001102</t>
  </si>
  <si>
    <t>Выполнение работ по лесному семеноводству (за исключением лесосеменного районирования, формирование федерального фонда семян лесных растений):</t>
  </si>
  <si>
    <t>Хранение семян лесных растений в герметически укупоренной таре</t>
  </si>
  <si>
    <t>10002121700000015009101</t>
  </si>
  <si>
    <t>Объем работ</t>
  </si>
  <si>
    <t>Килограмм</t>
  </si>
  <si>
    <t>10002121800000015008101</t>
  </si>
  <si>
    <t>Уход за объектами лесного семеноводства. Уход за географическими культурами</t>
  </si>
  <si>
    <t>Посадка сеянцев: с открытой корневой системой</t>
  </si>
  <si>
    <t>Содействие лесовосстановлению путем сохранения жизнеспособного укоренившегося подроста и молодняка</t>
  </si>
  <si>
    <t>Содействие лесовосстановлению путем ухода за подростом главных лесных древесных пород</t>
  </si>
  <si>
    <t>10003105517300015008101</t>
  </si>
  <si>
    <t>10003105517400015006101</t>
  </si>
  <si>
    <t>10003122117500015002101</t>
  </si>
  <si>
    <t>10003122117600015000101</t>
  </si>
  <si>
    <t>Площадь рубок</t>
  </si>
  <si>
    <t>Подготовка лесного участка для лесовосстановления путем расчистки</t>
  </si>
  <si>
    <t>Подготовка лесного участка для лесовосстановления путем раскорчевки</t>
  </si>
  <si>
    <t>Обработка почвы под лесовосстановление и лесоразведение текущего года</t>
  </si>
  <si>
    <t>Обработка почвы под лесовосстановление и лесоразведение будущего года</t>
  </si>
  <si>
    <t>Дополнение лесных культур</t>
  </si>
  <si>
    <t>Проведение агротехнического ухода за лесными культурами (в переводе на однократный)</t>
  </si>
  <si>
    <t>10003122200000015001101</t>
  </si>
  <si>
    <t>10003122300000015000101</t>
  </si>
  <si>
    <t>10003122400000015009101</t>
  </si>
  <si>
    <t>10003122500000015008101</t>
  </si>
  <si>
    <t>10003105300000015003101</t>
  </si>
  <si>
    <t>10003129300000015003101</t>
  </si>
  <si>
    <t>Проведение ухода за лесами:</t>
  </si>
  <si>
    <t>Осуществление лесовосстановления и лесоразведения:</t>
  </si>
  <si>
    <t>10004108500000015006101</t>
  </si>
  <si>
    <t>Проведение рубок ухода за молодняками (осветления, прочистки)</t>
  </si>
  <si>
    <t>Рубки прореживания</t>
  </si>
  <si>
    <t>Проходные рубки</t>
  </si>
  <si>
    <t>10004131000000015001101</t>
  </si>
  <si>
    <t>10004131100000015000101</t>
  </si>
  <si>
    <t>Предупреждение лесных пожаров: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</si>
  <si>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</si>
  <si>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Устройство противопожарных минерализованных полос</t>
  </si>
  <si>
    <t>Обеспечение готовности к действиям сил и средств, предназначенных для предупреждения и ликвидации чрезвычайных ситуаций в лесах, возникших вследствие лесных пожаров</t>
  </si>
  <si>
    <t>Прочистка противопожарных минерализованных полос и их обновление</t>
  </si>
  <si>
    <t>Обеспечение функционирования пожарно - химических станций</t>
  </si>
  <si>
    <t>Установка и размещение стендов, знаков и указателей, содержащих информацию о мерах пожарной безопасности в лесах</t>
  </si>
  <si>
    <t>10005106600000015006101</t>
  </si>
  <si>
    <t>10005107500000015005101</t>
  </si>
  <si>
    <t>10005129200000015002101</t>
  </si>
  <si>
    <t>10005129200000016001101</t>
  </si>
  <si>
    <t>10005129400000015000101</t>
  </si>
  <si>
    <t>10005129500000015009101</t>
  </si>
  <si>
    <t>10005129000000015004101</t>
  </si>
  <si>
    <t>10005129000000016003101</t>
  </si>
  <si>
    <t>Единица</t>
  </si>
  <si>
    <t>трудозатраты</t>
  </si>
  <si>
    <t>Человеко-день</t>
  </si>
  <si>
    <t>Мониторинг пожарной опасности в лесах и лесных пожаров:</t>
  </si>
  <si>
    <t>Организация наземного мониторинга с использованием наземного патрулирования</t>
  </si>
  <si>
    <t>10006129100000015002101</t>
  </si>
  <si>
    <t>10006122900000015001101</t>
  </si>
  <si>
    <t>10006122600000015004101</t>
  </si>
  <si>
    <t>10006122700000015003101</t>
  </si>
  <si>
    <t>10006130800000015003101</t>
  </si>
  <si>
    <t>Обеспечение функционирования специализированной диспетчерской службы</t>
  </si>
  <si>
    <t>Организация авиационного мониторинга путем авиационного патрулирования с использованием воздушных судов</t>
  </si>
  <si>
    <t>Организация наземного мониторинга с использованием системы дистанционного мониторинга и раннего обнаружения лесных пожаров на территории Архангельской области</t>
  </si>
  <si>
    <t>Организация наземного мониторинга с использованием водного транспорта</t>
  </si>
  <si>
    <t>количество летных часов</t>
  </si>
  <si>
    <t>Летный час</t>
  </si>
  <si>
    <t>Машино-час</t>
  </si>
  <si>
    <t>Тушение лесных пожаров:</t>
  </si>
  <si>
    <t>10008107900000015000101</t>
  </si>
  <si>
    <t>10008123300000015003101</t>
  </si>
  <si>
    <t>Ликвидация лесного пожара силами наземных пожарных формирований</t>
  </si>
  <si>
    <t>Ликвидация лесного пожара силами парашютно - десантной службы</t>
  </si>
  <si>
    <t>195,90</t>
  </si>
  <si>
    <t>Меры санитарной безопасности, за исключением лесозащитного районирования и государственного лесопатологического мониторинга</t>
  </si>
  <si>
    <t>10009123400000015001101</t>
  </si>
  <si>
    <t>10009123500000015000102</t>
  </si>
  <si>
    <t>10009129800000015002101</t>
  </si>
  <si>
    <t>Лесопатологическое обследование инструментальным способом</t>
  </si>
  <si>
    <t>Выборочные санитарные рубки</t>
  </si>
  <si>
    <t>Сплошные санитарные рубки</t>
  </si>
  <si>
    <t>0600</t>
  </si>
  <si>
    <t>0603</t>
  </si>
  <si>
    <t>Меры санитарной безопасности, за исключением лесозащитного районирования и государственного лесопатологического мониторинга:</t>
  </si>
  <si>
    <t>Посадка сеянцев: с закрытой корневой системой (по мере необходимости)</t>
  </si>
  <si>
    <t>Установка и размещение стендов, знаков и указателей, содержащих информацию о мерах пожарной безопасности в лесах (по мере необходимости)</t>
  </si>
  <si>
    <t>04</t>
  </si>
  <si>
    <t>07</t>
  </si>
  <si>
    <t>621</t>
  </si>
  <si>
    <t>15 200 70100</t>
  </si>
  <si>
    <t>15 300 70100</t>
  </si>
  <si>
    <t>15 300 51290</t>
  </si>
  <si>
    <t>Обеспечение готовности к действиям сил и средств, предназначенных для предупреждения и ликвидации чрезвычайных ситуаций в лесах, возникших вследствие лесных пожаров (по мере необходимости)</t>
  </si>
  <si>
    <t>Километр</t>
  </si>
  <si>
    <t xml:space="preserve">Уход за объектами лесного семеноводства. Уход за постоянными лесосеменными плантациями </t>
  </si>
  <si>
    <t xml:space="preserve">Уход за объектами лесного семеноводства. Уход за постоянными лесосеменными участками </t>
  </si>
  <si>
    <t>Уход за объектами лесного семеноводства. Уход за постоянными лесосеменными плантациями</t>
  </si>
  <si>
    <t>15 100 70100</t>
  </si>
  <si>
    <t>15 000 70100</t>
  </si>
  <si>
    <t>15 000 51290</t>
  </si>
  <si>
    <t>15 100 51290</t>
  </si>
  <si>
    <t>10 100 70100</t>
  </si>
  <si>
    <t>Министерство природных ресурсов и лесопромышленного комплекса Архангельской области</t>
  </si>
  <si>
    <t xml:space="preserve"> Заместитель министра - начальник финансово-экономического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</t>
  </si>
  <si>
    <t>Л.А. Утюгов</t>
  </si>
  <si>
    <t>главный специалист - эксперт</t>
  </si>
  <si>
    <t>О.А. Рашева</t>
  </si>
  <si>
    <t>телефон 8(8182)20-57-92</t>
  </si>
  <si>
    <t>дата 03.10.2019</t>
  </si>
  <si>
    <t>15 200 51290</t>
  </si>
  <si>
    <t>600</t>
  </si>
  <si>
    <t>24</t>
  </si>
  <si>
    <t>291,4</t>
  </si>
  <si>
    <t>230</t>
  </si>
  <si>
    <t>231,1</t>
  </si>
  <si>
    <t>101</t>
  </si>
  <si>
    <t>76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</si>
</sst>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#,##0.0"/>
    <numFmt numFmtId="167" formatCode="0.0"/>
    <numFmt numFmtId="168" formatCode="_-* #,##0.0_р_._-;\-* #,##0.0_р_._-;_-* &quot;-&quot;??_р_._-;_-@_-"/>
    <numFmt numFmtId="169" formatCode="_-* #,##0.0\ _₽_-;\-* #,##0.0\ _₽_-;_-* &quot;-&quot;?\ _₽_-;_-@_-"/>
    <numFmt numFmtId="170" formatCode="_-* #,##0_р_._-;\-* #,##0_р_._-;_-* &quot;-&quot;??_р_._-;_-@_-"/>
  </numFmts>
  <fonts count="10"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</cellStyleXfs>
  <cellXfs count="246">
    <xf numFmtId="0" fontId="0" fillId="0" borderId="0" xfId="0"/>
    <xf numFmtId="0" fontId="3" fillId="0" borderId="0" xfId="9" applyFont="1" applyFill="1" applyProtection="1">
      <protection locked="0"/>
    </xf>
    <xf numFmtId="0" fontId="3" fillId="0" borderId="0" xfId="0" applyFont="1" applyAlignment="1"/>
    <xf numFmtId="0" fontId="3" fillId="0" borderId="0" xfId="0" applyFont="1" applyBorder="1" applyAlignment="1"/>
    <xf numFmtId="49" fontId="3" fillId="0" borderId="1" xfId="9" applyNumberFormat="1" applyFont="1" applyFill="1" applyBorder="1" applyAlignment="1" applyProtection="1">
      <alignment horizontal="center" vertical="center"/>
      <protection locked="0"/>
    </xf>
    <xf numFmtId="49" fontId="3" fillId="0" borderId="2" xfId="9" applyNumberFormat="1" applyFont="1" applyFill="1" applyBorder="1" applyAlignment="1" applyProtection="1">
      <alignment horizontal="center" vertical="center"/>
      <protection locked="0"/>
    </xf>
    <xf numFmtId="49" fontId="3" fillId="0" borderId="3" xfId="9" applyNumberFormat="1" applyFont="1" applyFill="1" applyBorder="1" applyAlignment="1" applyProtection="1">
      <alignment horizontal="center" vertical="center"/>
      <protection locked="0"/>
    </xf>
    <xf numFmtId="0" fontId="5" fillId="0" borderId="0" xfId="9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9" applyNumberFormat="1" applyFont="1" applyFill="1" applyBorder="1" applyAlignment="1" applyProtection="1">
      <alignment vertical="top"/>
      <protection locked="0"/>
    </xf>
    <xf numFmtId="0" fontId="3" fillId="0" borderId="4" xfId="9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9" applyNumberFormat="1" applyFont="1" applyFill="1" applyBorder="1" applyAlignment="1" applyProtection="1">
      <alignment horizontal="center" vertical="center"/>
      <protection locked="0"/>
    </xf>
    <xf numFmtId="49" fontId="3" fillId="0" borderId="6" xfId="9" applyNumberFormat="1" applyFont="1" applyFill="1" applyBorder="1" applyAlignment="1" applyProtection="1">
      <alignment horizontal="center" vertical="center"/>
      <protection locked="0"/>
    </xf>
    <xf numFmtId="10" fontId="3" fillId="0" borderId="0" xfId="9" applyNumberFormat="1" applyFont="1" applyFill="1" applyBorder="1" applyAlignment="1" applyProtection="1">
      <alignment horizontal="center" vertical="center"/>
      <protection locked="0"/>
    </xf>
    <xf numFmtId="49" fontId="3" fillId="0" borderId="0" xfId="9" applyNumberFormat="1" applyFont="1" applyBorder="1" applyAlignment="1">
      <alignment horizontal="center" vertical="top"/>
    </xf>
    <xf numFmtId="0" fontId="3" fillId="0" borderId="0" xfId="9" applyFont="1" applyAlignment="1">
      <alignment vertical="top"/>
    </xf>
    <xf numFmtId="0" fontId="6" fillId="0" borderId="0" xfId="9" applyNumberFormat="1" applyFont="1" applyFill="1" applyBorder="1" applyAlignment="1" applyProtection="1">
      <alignment vertical="top"/>
      <protection locked="0"/>
    </xf>
    <xf numFmtId="0" fontId="3" fillId="0" borderId="7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>
      <alignment horizontal="left" vertical="center"/>
    </xf>
    <xf numFmtId="0" fontId="2" fillId="0" borderId="0" xfId="0" applyFont="1" applyBorder="1" applyAlignment="1"/>
    <xf numFmtId="49" fontId="3" fillId="0" borderId="4" xfId="9" applyNumberFormat="1" applyFont="1" applyFill="1" applyBorder="1" applyAlignment="1" applyProtection="1">
      <alignment horizontal="center" vertical="center"/>
      <protection locked="0"/>
    </xf>
    <xf numFmtId="165" fontId="3" fillId="0" borderId="4" xfId="9" applyNumberFormat="1" applyFont="1" applyFill="1" applyBorder="1" applyAlignment="1" applyProtection="1">
      <alignment horizontal="center" vertical="center"/>
      <protection locked="0"/>
    </xf>
    <xf numFmtId="165" fontId="3" fillId="0" borderId="1" xfId="9" applyNumberFormat="1" applyFont="1" applyFill="1" applyBorder="1" applyAlignment="1" applyProtection="1">
      <alignment horizontal="center" vertical="center"/>
      <protection locked="0"/>
    </xf>
    <xf numFmtId="165" fontId="3" fillId="0" borderId="2" xfId="9" applyNumberFormat="1" applyFont="1" applyFill="1" applyBorder="1" applyAlignment="1" applyProtection="1">
      <alignment horizontal="center" vertical="center"/>
      <protection locked="0"/>
    </xf>
    <xf numFmtId="165" fontId="3" fillId="0" borderId="3" xfId="9" applyNumberFormat="1" applyFont="1" applyFill="1" applyBorder="1" applyAlignment="1" applyProtection="1">
      <alignment horizontal="center" vertical="center"/>
      <protection locked="0"/>
    </xf>
    <xf numFmtId="0" fontId="5" fillId="0" borderId="0" xfId="9" applyNumberFormat="1" applyFont="1" applyFill="1" applyBorder="1" applyAlignment="1" applyProtection="1">
      <alignment horizontal="right" vertical="center"/>
      <protection locked="0"/>
    </xf>
    <xf numFmtId="49" fontId="3" fillId="0" borderId="9" xfId="9" applyNumberFormat="1" applyFont="1" applyFill="1" applyBorder="1" applyAlignment="1" applyProtection="1">
      <alignment horizontal="center" vertical="center"/>
      <protection locked="0"/>
    </xf>
    <xf numFmtId="0" fontId="3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0" xfId="9" applyNumberFormat="1" applyFont="1" applyFill="1" applyBorder="1" applyAlignment="1" applyProtection="1">
      <alignment horizontal="center" vertical="center" wrapText="1"/>
      <protection locked="0"/>
    </xf>
    <xf numFmtId="165" fontId="3" fillId="0" borderId="11" xfId="9" applyNumberFormat="1" applyFont="1" applyFill="1" applyBorder="1" applyAlignment="1" applyProtection="1">
      <alignment horizontal="center" vertical="center"/>
      <protection locked="0"/>
    </xf>
    <xf numFmtId="165" fontId="3" fillId="0" borderId="4" xfId="9" applyNumberFormat="1" applyFont="1" applyFill="1" applyBorder="1" applyAlignment="1" applyProtection="1">
      <alignment vertical="center"/>
      <protection locked="0"/>
    </xf>
    <xf numFmtId="0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12" xfId="9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9" applyNumberFormat="1" applyFont="1" applyFill="1" applyBorder="1" applyAlignment="1" applyProtection="1">
      <alignment vertical="center"/>
      <protection locked="0"/>
    </xf>
    <xf numFmtId="0" fontId="3" fillId="0" borderId="0" xfId="9" applyFont="1" applyFill="1" applyAlignment="1" applyProtection="1">
      <alignment vertical="top"/>
      <protection locked="0"/>
    </xf>
    <xf numFmtId="0" fontId="3" fillId="0" borderId="0" xfId="0" applyFont="1" applyAlignment="1">
      <alignment vertical="top" wrapText="1"/>
    </xf>
    <xf numFmtId="0" fontId="3" fillId="0" borderId="0" xfId="9" applyFont="1" applyAlignment="1">
      <alignment horizontal="left" wrapText="1"/>
    </xf>
    <xf numFmtId="0" fontId="3" fillId="0" borderId="0" xfId="0" applyFont="1"/>
    <xf numFmtId="0" fontId="3" fillId="0" borderId="13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0" xfId="9" applyFont="1" applyBorder="1" applyAlignment="1">
      <alignment vertical="top"/>
    </xf>
    <xf numFmtId="0" fontId="3" fillId="0" borderId="0" xfId="9" applyFont="1" applyBorder="1" applyAlignment="1">
      <alignment horizontal="left" vertical="top" wrapText="1"/>
    </xf>
    <xf numFmtId="0" fontId="3" fillId="0" borderId="16" xfId="9" applyNumberFormat="1" applyFont="1" applyFill="1" applyBorder="1" applyAlignment="1" applyProtection="1">
      <alignment horizontal="center" vertical="center" wrapText="1"/>
      <protection locked="0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4" fillId="0" borderId="0" xfId="9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top"/>
    </xf>
    <xf numFmtId="1" fontId="3" fillId="0" borderId="4" xfId="9" applyNumberFormat="1" applyFont="1" applyFill="1" applyBorder="1" applyAlignment="1" applyProtection="1">
      <alignment horizontal="center" vertical="center"/>
      <protection locked="0"/>
    </xf>
    <xf numFmtId="0" fontId="3" fillId="0" borderId="0" xfId="9" applyFont="1" applyAlignment="1">
      <alignment wrapText="1"/>
    </xf>
    <xf numFmtId="0" fontId="3" fillId="0" borderId="0" xfId="0" applyFont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vertical="center" wrapText="1"/>
    </xf>
    <xf numFmtId="49" fontId="3" fillId="0" borderId="4" xfId="9" applyNumberFormat="1" applyFont="1" applyFill="1" applyBorder="1" applyAlignment="1" applyProtection="1">
      <alignment vertical="top" wrapText="1"/>
      <protection locked="0"/>
    </xf>
    <xf numFmtId="49" fontId="3" fillId="0" borderId="4" xfId="9" applyNumberFormat="1" applyFont="1" applyFill="1" applyBorder="1" applyAlignment="1" applyProtection="1">
      <alignment horizontal="left" vertical="center" wrapText="1"/>
      <protection locked="0"/>
    </xf>
    <xf numFmtId="49" fontId="7" fillId="0" borderId="18" xfId="0" applyNumberFormat="1" applyFont="1" applyFill="1" applyBorder="1" applyAlignment="1">
      <alignment vertical="center" wrapText="1"/>
    </xf>
    <xf numFmtId="49" fontId="3" fillId="0" borderId="18" xfId="9" applyNumberFormat="1" applyFont="1" applyFill="1" applyBorder="1" applyAlignment="1" applyProtection="1">
      <alignment vertical="top" wrapText="1"/>
      <protection locked="0"/>
    </xf>
    <xf numFmtId="165" fontId="3" fillId="0" borderId="19" xfId="9" applyNumberFormat="1" applyFont="1" applyFill="1" applyBorder="1" applyAlignment="1" applyProtection="1">
      <alignment horizontal="center" vertical="center"/>
      <protection locked="0"/>
    </xf>
    <xf numFmtId="49" fontId="3" fillId="0" borderId="17" xfId="9" applyNumberFormat="1" applyFont="1" applyFill="1" applyBorder="1" applyAlignment="1" applyProtection="1">
      <alignment vertical="top" wrapText="1"/>
      <protection locked="0"/>
    </xf>
    <xf numFmtId="49" fontId="3" fillId="0" borderId="4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>
      <alignment vertical="center" wrapText="1"/>
    </xf>
    <xf numFmtId="165" fontId="3" fillId="2" borderId="4" xfId="9" applyNumberFormat="1" applyFont="1" applyFill="1" applyBorder="1" applyAlignment="1" applyProtection="1">
      <alignment horizontal="center" vertical="center"/>
      <protection locked="0"/>
    </xf>
    <xf numFmtId="49" fontId="3" fillId="0" borderId="17" xfId="9" applyNumberFormat="1" applyFont="1" applyFill="1" applyBorder="1" applyAlignment="1" applyProtection="1">
      <alignment horizontal="right" vertical="center"/>
      <protection locked="0"/>
    </xf>
    <xf numFmtId="0" fontId="5" fillId="0" borderId="0" xfId="9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0" fontId="3" fillId="0" borderId="4" xfId="9" applyNumberFormat="1" applyFont="1" applyFill="1" applyBorder="1" applyAlignment="1" applyProtection="1">
      <alignment horizontal="center" vertical="top" wrapText="1"/>
      <protection locked="0"/>
    </xf>
    <xf numFmtId="0" fontId="3" fillId="0" borderId="0" xfId="9" applyFont="1" applyFill="1" applyAlignment="1" applyProtection="1">
      <alignment horizontal="center" vertical="top"/>
      <protection locked="0"/>
    </xf>
    <xf numFmtId="10" fontId="3" fillId="0" borderId="0" xfId="9" applyNumberFormat="1" applyFont="1" applyFill="1" applyBorder="1" applyAlignment="1" applyProtection="1">
      <alignment horizontal="center" vertical="top"/>
      <protection locked="0"/>
    </xf>
    <xf numFmtId="49" fontId="3" fillId="0" borderId="4" xfId="0" applyNumberFormat="1" applyFont="1" applyBorder="1" applyAlignment="1">
      <alignment horizontal="right" vertical="center"/>
    </xf>
    <xf numFmtId="49" fontId="3" fillId="0" borderId="0" xfId="9" applyNumberFormat="1" applyFont="1" applyFill="1" applyAlignment="1" applyProtection="1">
      <alignment horizontal="center" vertical="center"/>
      <protection locked="0"/>
    </xf>
    <xf numFmtId="49" fontId="3" fillId="0" borderId="19" xfId="9" applyNumberFormat="1" applyFont="1" applyFill="1" applyBorder="1" applyAlignment="1" applyProtection="1">
      <alignment horizontal="center" vertical="center"/>
      <protection locked="0"/>
    </xf>
    <xf numFmtId="49" fontId="3" fillId="0" borderId="20" xfId="9" applyNumberFormat="1" applyFont="1" applyFill="1" applyBorder="1" applyAlignment="1" applyProtection="1">
      <alignment horizontal="center" vertical="center"/>
      <protection locked="0"/>
    </xf>
    <xf numFmtId="49" fontId="3" fillId="0" borderId="21" xfId="9" applyNumberFormat="1" applyFont="1" applyFill="1" applyBorder="1" applyAlignment="1" applyProtection="1">
      <alignment horizontal="center" vertical="center"/>
      <protection locked="0"/>
    </xf>
    <xf numFmtId="49" fontId="3" fillId="0" borderId="22" xfId="9" applyNumberFormat="1" applyFont="1" applyFill="1" applyBorder="1" applyAlignment="1" applyProtection="1">
      <alignment horizontal="center" vertical="center"/>
      <protection locked="0"/>
    </xf>
    <xf numFmtId="49" fontId="3" fillId="0" borderId="23" xfId="9" applyNumberFormat="1" applyFont="1" applyFill="1" applyBorder="1" applyAlignment="1" applyProtection="1">
      <alignment horizontal="center" vertical="center"/>
      <protection locked="0"/>
    </xf>
    <xf numFmtId="49" fontId="3" fillId="0" borderId="24" xfId="9" applyNumberFormat="1" applyFont="1" applyFill="1" applyBorder="1" applyAlignment="1" applyProtection="1">
      <alignment horizontal="center" vertical="center"/>
      <protection locked="0"/>
    </xf>
    <xf numFmtId="49" fontId="3" fillId="0" borderId="25" xfId="9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49" fontId="7" fillId="0" borderId="18" xfId="0" applyNumberFormat="1" applyFont="1" applyFill="1" applyBorder="1" applyAlignment="1">
      <alignment horizontal="left" vertical="top" wrapText="1"/>
    </xf>
    <xf numFmtId="49" fontId="3" fillId="0" borderId="18" xfId="9" applyNumberFormat="1" applyFont="1" applyFill="1" applyBorder="1" applyAlignment="1" applyProtection="1">
      <alignment horizontal="left" vertical="top" wrapText="1"/>
      <protection locked="0"/>
    </xf>
    <xf numFmtId="49" fontId="3" fillId="0" borderId="14" xfId="0" applyNumberFormat="1" applyFont="1" applyBorder="1" applyAlignment="1">
      <alignment horizontal="center" vertical="center"/>
    </xf>
    <xf numFmtId="167" fontId="3" fillId="0" borderId="0" xfId="9" applyNumberFormat="1" applyFont="1" applyFill="1" applyProtection="1">
      <protection locked="0"/>
    </xf>
    <xf numFmtId="49" fontId="3" fillId="0" borderId="4" xfId="9" applyNumberFormat="1" applyFont="1" applyFill="1" applyBorder="1" applyAlignment="1" applyProtection="1">
      <alignment horizontal="left" vertical="center"/>
      <protection locked="0"/>
    </xf>
    <xf numFmtId="168" fontId="3" fillId="0" borderId="18" xfId="8" applyNumberFormat="1" applyFont="1" applyFill="1" applyBorder="1" applyAlignment="1" applyProtection="1">
      <alignment horizontal="center" vertical="center"/>
      <protection locked="0"/>
    </xf>
    <xf numFmtId="49" fontId="3" fillId="2" borderId="10" xfId="9" applyNumberFormat="1" applyFont="1" applyFill="1" applyBorder="1" applyAlignment="1" applyProtection="1">
      <alignment vertical="top" wrapText="1"/>
      <protection locked="0"/>
    </xf>
    <xf numFmtId="49" fontId="3" fillId="2" borderId="17" xfId="9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vertical="center"/>
    </xf>
    <xf numFmtId="49" fontId="3" fillId="0" borderId="18" xfId="9" applyNumberFormat="1" applyFont="1" applyFill="1" applyBorder="1" applyAlignment="1" applyProtection="1">
      <alignment horizontal="center" vertical="center"/>
      <protection locked="0"/>
    </xf>
    <xf numFmtId="49" fontId="3" fillId="0" borderId="18" xfId="9" applyNumberFormat="1" applyFont="1" applyFill="1" applyBorder="1" applyAlignment="1" applyProtection="1">
      <alignment horizontal="left" vertical="center"/>
      <protection locked="0"/>
    </xf>
    <xf numFmtId="49" fontId="7" fillId="0" borderId="12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7" fontId="3" fillId="0" borderId="0" xfId="9" applyNumberFormat="1" applyFont="1" applyFill="1" applyAlignment="1" applyProtection="1">
      <alignment horizontal="center" vertical="center"/>
      <protection locked="0"/>
    </xf>
    <xf numFmtId="2" fontId="3" fillId="0" borderId="0" xfId="9" applyNumberFormat="1" applyFont="1" applyFill="1" applyAlignment="1" applyProtection="1">
      <alignment horizontal="center" vertical="center"/>
      <protection locked="0"/>
    </xf>
    <xf numFmtId="49" fontId="3" fillId="0" borderId="4" xfId="9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right" vertical="center"/>
    </xf>
    <xf numFmtId="49" fontId="3" fillId="0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vertical="center"/>
    </xf>
    <xf numFmtId="49" fontId="3" fillId="0" borderId="10" xfId="9" applyNumberFormat="1" applyFont="1" applyFill="1" applyBorder="1" applyAlignment="1" applyProtection="1">
      <alignment horizontal="left" vertical="center"/>
      <protection locked="0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right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8" xfId="9" applyNumberFormat="1" applyFont="1" applyFill="1" applyBorder="1" applyAlignment="1" applyProtection="1">
      <alignment horizontal="center" vertical="center"/>
      <protection locked="0"/>
    </xf>
    <xf numFmtId="49" fontId="3" fillId="0" borderId="29" xfId="9" applyNumberFormat="1" applyFont="1" applyFill="1" applyBorder="1" applyAlignment="1" applyProtection="1">
      <alignment horizontal="center" vertical="center"/>
      <protection locked="0"/>
    </xf>
    <xf numFmtId="164" fontId="3" fillId="0" borderId="18" xfId="8" applyFont="1" applyFill="1" applyBorder="1" applyAlignment="1" applyProtection="1">
      <alignment horizontal="center" vertical="center"/>
      <protection locked="0"/>
    </xf>
    <xf numFmtId="170" fontId="3" fillId="0" borderId="18" xfId="8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9" fontId="3" fillId="0" borderId="4" xfId="0" applyNumberFormat="1" applyFont="1" applyBorder="1" applyAlignment="1">
      <alignment vertical="center"/>
    </xf>
    <xf numFmtId="0" fontId="3" fillId="0" borderId="4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9" applyNumberFormat="1" applyFont="1" applyFill="1" applyBorder="1" applyAlignment="1" applyProtection="1">
      <alignment horizontal="center" vertical="top" wrapText="1"/>
      <protection locked="0"/>
    </xf>
    <xf numFmtId="1" fontId="3" fillId="0" borderId="18" xfId="0" applyNumberFormat="1" applyFont="1" applyFill="1" applyBorder="1" applyAlignment="1">
      <alignment vertical="center" wrapText="1"/>
    </xf>
    <xf numFmtId="49" fontId="3" fillId="0" borderId="18" xfId="9" applyNumberFormat="1" applyFont="1" applyFill="1" applyBorder="1" applyAlignment="1" applyProtection="1">
      <alignment horizontal="left" vertical="center"/>
      <protection locked="0"/>
    </xf>
    <xf numFmtId="49" fontId="3" fillId="0" borderId="0" xfId="9" applyNumberFormat="1" applyFont="1" applyFill="1" applyBorder="1" applyAlignment="1" applyProtection="1">
      <alignment horizontal="center" vertical="top"/>
      <protection locked="0"/>
    </xf>
    <xf numFmtId="165" fontId="3" fillId="0" borderId="0" xfId="9" applyNumberFormat="1" applyFont="1" applyFill="1" applyBorder="1" applyAlignment="1" applyProtection="1">
      <alignment horizontal="center" vertical="center"/>
      <protection locked="0"/>
    </xf>
    <xf numFmtId="49" fontId="3" fillId="0" borderId="30" xfId="9" applyNumberFormat="1" applyFont="1" applyFill="1" applyBorder="1" applyAlignment="1" applyProtection="1">
      <alignment horizontal="center" vertical="top"/>
      <protection locked="0"/>
    </xf>
    <xf numFmtId="165" fontId="3" fillId="0" borderId="30" xfId="9" applyNumberFormat="1" applyFont="1" applyFill="1" applyBorder="1" applyAlignment="1" applyProtection="1">
      <alignment horizontal="center" vertical="center"/>
      <protection locked="0"/>
    </xf>
    <xf numFmtId="165" fontId="3" fillId="0" borderId="31" xfId="9" applyNumberFormat="1" applyFont="1" applyFill="1" applyBorder="1" applyAlignment="1" applyProtection="1">
      <alignment horizontal="center" vertical="center"/>
      <protection locked="0"/>
    </xf>
    <xf numFmtId="165" fontId="3" fillId="0" borderId="34" xfId="9" applyNumberFormat="1" applyFont="1" applyFill="1" applyBorder="1" applyAlignment="1" applyProtection="1">
      <alignment horizontal="center" vertical="center"/>
      <protection locked="0"/>
    </xf>
    <xf numFmtId="49" fontId="3" fillId="0" borderId="33" xfId="9" applyNumberFormat="1" applyFont="1" applyFill="1" applyBorder="1" applyAlignment="1" applyProtection="1">
      <alignment horizontal="center" vertical="top"/>
      <protection locked="0"/>
    </xf>
    <xf numFmtId="165" fontId="3" fillId="0" borderId="33" xfId="9" applyNumberFormat="1" applyFont="1" applyFill="1" applyBorder="1" applyAlignment="1" applyProtection="1">
      <alignment horizontal="center" vertical="center"/>
      <protection locked="0"/>
    </xf>
    <xf numFmtId="165" fontId="3" fillId="0" borderId="32" xfId="9" applyNumberFormat="1" applyFont="1" applyFill="1" applyBorder="1" applyAlignment="1" applyProtection="1">
      <alignment horizontal="center" vertical="center"/>
      <protection locked="0"/>
    </xf>
    <xf numFmtId="49" fontId="3" fillId="0" borderId="35" xfId="9" applyNumberFormat="1" applyFont="1" applyFill="1" applyBorder="1" applyAlignment="1" applyProtection="1">
      <alignment horizontal="center" vertical="center"/>
      <protection locked="0"/>
    </xf>
    <xf numFmtId="49" fontId="3" fillId="0" borderId="36" xfId="9" applyNumberFormat="1" applyFont="1" applyFill="1" applyBorder="1" applyAlignment="1" applyProtection="1">
      <alignment horizontal="center" vertical="center"/>
      <protection locked="0"/>
    </xf>
    <xf numFmtId="49" fontId="3" fillId="0" borderId="37" xfId="9" applyNumberFormat="1" applyFont="1" applyFill="1" applyBorder="1" applyAlignment="1" applyProtection="1">
      <alignment horizontal="center" vertical="center"/>
      <protection locked="0"/>
    </xf>
    <xf numFmtId="49" fontId="3" fillId="2" borderId="35" xfId="9" applyNumberFormat="1" applyFont="1" applyFill="1" applyBorder="1" applyAlignment="1" applyProtection="1">
      <alignment horizontal="center" vertical="center"/>
      <protection locked="0"/>
    </xf>
    <xf numFmtId="49" fontId="3" fillId="2" borderId="36" xfId="9" applyNumberFormat="1" applyFont="1" applyFill="1" applyBorder="1" applyAlignment="1" applyProtection="1">
      <alignment horizontal="center" vertical="center"/>
      <protection locked="0"/>
    </xf>
    <xf numFmtId="49" fontId="3" fillId="2" borderId="37" xfId="9" applyNumberFormat="1" applyFont="1" applyFill="1" applyBorder="1" applyAlignment="1" applyProtection="1">
      <alignment horizontal="center" vertical="center"/>
      <protection locked="0"/>
    </xf>
    <xf numFmtId="49" fontId="3" fillId="0" borderId="18" xfId="9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top" wrapText="1"/>
    </xf>
    <xf numFmtId="0" fontId="6" fillId="0" borderId="0" xfId="9" applyNumberFormat="1" applyFont="1" applyFill="1" applyBorder="1" applyAlignment="1" applyProtection="1">
      <alignment horizontal="center" vertical="top" wrapText="1"/>
      <protection locked="0"/>
    </xf>
    <xf numFmtId="49" fontId="3" fillId="0" borderId="30" xfId="9" applyNumberFormat="1" applyFont="1" applyFill="1" applyBorder="1" applyAlignment="1" applyProtection="1">
      <alignment horizontal="center" vertical="top" wrapText="1"/>
      <protection locked="0"/>
    </xf>
    <xf numFmtId="49" fontId="3" fillId="0" borderId="0" xfId="9" applyNumberFormat="1" applyFont="1" applyFill="1" applyBorder="1" applyAlignment="1" applyProtection="1">
      <alignment horizontal="center" vertical="top" wrapText="1"/>
      <protection locked="0"/>
    </xf>
    <xf numFmtId="49" fontId="3" fillId="0" borderId="33" xfId="9" applyNumberFormat="1" applyFont="1" applyFill="1" applyBorder="1" applyAlignment="1" applyProtection="1">
      <alignment horizontal="center" vertical="top" wrapText="1"/>
      <protection locked="0"/>
    </xf>
    <xf numFmtId="49" fontId="3" fillId="2" borderId="30" xfId="9" applyNumberFormat="1" applyFont="1" applyFill="1" applyBorder="1" applyAlignment="1" applyProtection="1">
      <alignment horizontal="center" vertical="top" wrapText="1"/>
      <protection locked="0"/>
    </xf>
    <xf numFmtId="49" fontId="3" fillId="2" borderId="0" xfId="9" applyNumberFormat="1" applyFont="1" applyFill="1" applyBorder="1" applyAlignment="1" applyProtection="1">
      <alignment horizontal="center" vertical="top" wrapText="1"/>
      <protection locked="0"/>
    </xf>
    <xf numFmtId="49" fontId="3" fillId="2" borderId="33" xfId="9" applyNumberFormat="1" applyFont="1" applyFill="1" applyBorder="1" applyAlignment="1" applyProtection="1">
      <alignment horizontal="center" vertical="top" wrapText="1"/>
      <protection locked="0"/>
    </xf>
    <xf numFmtId="49" fontId="3" fillId="0" borderId="18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Alignment="1" applyProtection="1">
      <alignment horizontal="center" vertical="top" wrapText="1"/>
      <protection locked="0"/>
    </xf>
    <xf numFmtId="49" fontId="3" fillId="0" borderId="0" xfId="9" applyNumberFormat="1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vertical="center"/>
    </xf>
    <xf numFmtId="0" fontId="3" fillId="0" borderId="4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9" applyNumberFormat="1" applyFont="1" applyFill="1" applyBorder="1" applyAlignment="1" applyProtection="1">
      <alignment horizontal="center" vertical="top" wrapText="1"/>
      <protection locked="0"/>
    </xf>
    <xf numFmtId="49" fontId="9" fillId="0" borderId="17" xfId="9" applyNumberFormat="1" applyFont="1" applyFill="1" applyBorder="1" applyAlignment="1" applyProtection="1">
      <alignment vertical="center"/>
      <protection locked="0"/>
    </xf>
    <xf numFmtId="49" fontId="9" fillId="0" borderId="4" xfId="9" applyNumberFormat="1" applyFont="1" applyFill="1" applyBorder="1" applyAlignment="1" applyProtection="1">
      <alignment vertical="center"/>
      <protection locked="0"/>
    </xf>
    <xf numFmtId="165" fontId="3" fillId="0" borderId="19" xfId="9" applyNumberFormat="1" applyFont="1" applyFill="1" applyBorder="1" applyAlignment="1" applyProtection="1">
      <alignment vertical="center"/>
      <protection locked="0"/>
    </xf>
    <xf numFmtId="0" fontId="3" fillId="0" borderId="4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4" xfId="9" applyNumberFormat="1" applyFont="1" applyFill="1" applyBorder="1" applyAlignment="1" applyProtection="1">
      <alignment horizontal="center" vertical="top" wrapText="1"/>
      <protection locked="0"/>
    </xf>
    <xf numFmtId="0" fontId="4" fillId="0" borderId="0" xfId="9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/>
    </xf>
    <xf numFmtId="0" fontId="3" fillId="0" borderId="0" xfId="9" applyFont="1" applyAlignment="1">
      <alignment horizontal="left" wrapText="1"/>
    </xf>
    <xf numFmtId="1" fontId="3" fillId="0" borderId="17" xfId="0" applyNumberFormat="1" applyFont="1" applyFill="1" applyBorder="1" applyAlignment="1">
      <alignment vertical="center" wrapText="1"/>
    </xf>
    <xf numFmtId="1" fontId="3" fillId="0" borderId="16" xfId="0" applyNumberFormat="1" applyFont="1" applyFill="1" applyBorder="1" applyAlignment="1">
      <alignment vertical="center" wrapText="1"/>
    </xf>
    <xf numFmtId="1" fontId="3" fillId="0" borderId="29" xfId="0" applyNumberFormat="1" applyFont="1" applyFill="1" applyBorder="1" applyAlignment="1">
      <alignment vertical="center" wrapText="1"/>
    </xf>
    <xf numFmtId="49" fontId="9" fillId="0" borderId="17" xfId="9" applyNumberFormat="1" applyFont="1" applyFill="1" applyBorder="1" applyAlignment="1" applyProtection="1">
      <alignment horizontal="left" vertical="center" wrapText="1"/>
      <protection locked="0"/>
    </xf>
    <xf numFmtId="49" fontId="9" fillId="0" borderId="16" xfId="9" applyNumberFormat="1" applyFont="1" applyFill="1" applyBorder="1" applyAlignment="1" applyProtection="1">
      <alignment horizontal="left" vertical="center" wrapText="1"/>
      <protection locked="0"/>
    </xf>
    <xf numFmtId="49" fontId="9" fillId="2" borderId="17" xfId="9" applyNumberFormat="1" applyFont="1" applyFill="1" applyBorder="1" applyAlignment="1" applyProtection="1">
      <alignment horizontal="left" vertical="center" wrapText="1"/>
      <protection locked="0"/>
    </xf>
    <xf numFmtId="49" fontId="9" fillId="2" borderId="16" xfId="9" applyNumberFormat="1" applyFont="1" applyFill="1" applyBorder="1" applyAlignment="1" applyProtection="1">
      <alignment horizontal="left" vertical="center" wrapText="1"/>
      <protection locked="0"/>
    </xf>
    <xf numFmtId="49" fontId="9" fillId="2" borderId="29" xfId="9" applyNumberFormat="1" applyFont="1" applyFill="1" applyBorder="1" applyAlignment="1" applyProtection="1">
      <alignment horizontal="left" vertical="center" wrapText="1"/>
      <protection locked="0"/>
    </xf>
    <xf numFmtId="0" fontId="3" fillId="0" borderId="0" xfId="9" applyFont="1" applyFill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9" applyFont="1" applyFill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9" applyFont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left" vertical="top" wrapText="1"/>
    </xf>
    <xf numFmtId="49" fontId="7" fillId="0" borderId="10" xfId="0" applyNumberFormat="1" applyFont="1" applyFill="1" applyBorder="1" applyAlignment="1">
      <alignment horizontal="left" vertical="top" wrapText="1"/>
    </xf>
    <xf numFmtId="49" fontId="7" fillId="0" borderId="18" xfId="0" applyNumberFormat="1" applyFont="1" applyFill="1" applyBorder="1" applyAlignment="1">
      <alignment horizontal="left" vertical="top" wrapText="1"/>
    </xf>
    <xf numFmtId="49" fontId="3" fillId="0" borderId="12" xfId="9" applyNumberFormat="1" applyFont="1" applyFill="1" applyBorder="1" applyAlignment="1" applyProtection="1">
      <alignment horizontal="left" vertical="top" wrapText="1"/>
      <protection locked="0"/>
    </xf>
    <xf numFmtId="49" fontId="3" fillId="0" borderId="10" xfId="9" applyNumberFormat="1" applyFont="1" applyFill="1" applyBorder="1" applyAlignment="1" applyProtection="1">
      <alignment horizontal="left" vertical="top" wrapText="1"/>
      <protection locked="0"/>
    </xf>
    <xf numFmtId="49" fontId="3" fillId="0" borderId="18" xfId="9" applyNumberFormat="1" applyFont="1" applyFill="1" applyBorder="1" applyAlignment="1" applyProtection="1">
      <alignment horizontal="left" vertical="top" wrapText="1"/>
      <protection locked="0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166" fontId="3" fillId="0" borderId="13" xfId="9" applyNumberFormat="1" applyFont="1" applyFill="1" applyBorder="1" applyAlignment="1" applyProtection="1">
      <alignment horizontal="right" vertical="center"/>
      <protection locked="0"/>
    </xf>
    <xf numFmtId="166" fontId="3" fillId="0" borderId="14" xfId="9" applyNumberFormat="1" applyFont="1" applyFill="1" applyBorder="1" applyAlignment="1" applyProtection="1">
      <alignment horizontal="right" vertical="center"/>
      <protection locked="0"/>
    </xf>
    <xf numFmtId="166" fontId="3" fillId="0" borderId="15" xfId="9" applyNumberFormat="1" applyFont="1" applyFill="1" applyBorder="1" applyAlignment="1" applyProtection="1">
      <alignment horizontal="right" vertical="center"/>
      <protection locked="0"/>
    </xf>
    <xf numFmtId="49" fontId="3" fillId="0" borderId="13" xfId="9" applyNumberFormat="1" applyFont="1" applyFill="1" applyBorder="1" applyAlignment="1" applyProtection="1">
      <alignment horizontal="right" vertical="center"/>
      <protection locked="0"/>
    </xf>
    <xf numFmtId="49" fontId="3" fillId="0" borderId="14" xfId="9" applyNumberFormat="1" applyFont="1" applyFill="1" applyBorder="1" applyAlignment="1" applyProtection="1">
      <alignment horizontal="right" vertical="center"/>
      <protection locked="0"/>
    </xf>
    <xf numFmtId="49" fontId="3" fillId="0" borderId="15" xfId="9" applyNumberFormat="1" applyFont="1" applyFill="1" applyBorder="1" applyAlignment="1" applyProtection="1">
      <alignment horizontal="right" vertical="center"/>
      <protection locked="0"/>
    </xf>
    <xf numFmtId="49" fontId="3" fillId="0" borderId="12" xfId="9" applyNumberFormat="1" applyFont="1" applyFill="1" applyBorder="1" applyAlignment="1" applyProtection="1">
      <alignment vertical="top" wrapText="1"/>
      <protection locked="0"/>
    </xf>
    <xf numFmtId="49" fontId="3" fillId="0" borderId="18" xfId="9" applyNumberFormat="1" applyFont="1" applyFill="1" applyBorder="1" applyAlignment="1" applyProtection="1">
      <alignment vertical="top" wrapText="1"/>
      <protection locked="0"/>
    </xf>
    <xf numFmtId="49" fontId="7" fillId="0" borderId="12" xfId="0" applyNumberFormat="1" applyFont="1" applyFill="1" applyBorder="1" applyAlignment="1">
      <alignment vertical="top" wrapText="1"/>
    </xf>
    <xf numFmtId="49" fontId="7" fillId="0" borderId="18" xfId="0" applyNumberFormat="1" applyFont="1" applyFill="1" applyBorder="1" applyAlignment="1">
      <alignment vertical="top" wrapText="1"/>
    </xf>
    <xf numFmtId="1" fontId="3" fillId="0" borderId="12" xfId="0" applyNumberFormat="1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vertical="center" wrapText="1"/>
    </xf>
    <xf numFmtId="1" fontId="3" fillId="0" borderId="18" xfId="0" applyNumberFormat="1" applyFont="1" applyFill="1" applyBorder="1" applyAlignment="1">
      <alignment vertical="center" wrapText="1"/>
    </xf>
    <xf numFmtId="49" fontId="3" fillId="0" borderId="12" xfId="9" applyNumberFormat="1" applyFont="1" applyFill="1" applyBorder="1" applyAlignment="1" applyProtection="1">
      <alignment horizontal="left" vertical="center"/>
      <protection locked="0"/>
    </xf>
    <xf numFmtId="49" fontId="3" fillId="0" borderId="10" xfId="9" applyNumberFormat="1" applyFont="1" applyFill="1" applyBorder="1" applyAlignment="1" applyProtection="1">
      <alignment horizontal="left" vertical="center"/>
      <protection locked="0"/>
    </xf>
    <xf numFmtId="49" fontId="3" fillId="0" borderId="18" xfId="9" applyNumberFormat="1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3" fillId="0" borderId="12" xfId="9" applyNumberFormat="1" applyFont="1" applyFill="1" applyBorder="1" applyAlignment="1" applyProtection="1">
      <alignment horizontal="left" vertical="top"/>
      <protection locked="0"/>
    </xf>
    <xf numFmtId="49" fontId="3" fillId="0" borderId="10" xfId="9" applyNumberFormat="1" applyFont="1" applyFill="1" applyBorder="1" applyAlignment="1" applyProtection="1">
      <alignment horizontal="left" vertical="top"/>
      <protection locked="0"/>
    </xf>
    <xf numFmtId="49" fontId="3" fillId="0" borderId="18" xfId="9" applyNumberFormat="1" applyFont="1" applyFill="1" applyBorder="1" applyAlignment="1" applyProtection="1">
      <alignment horizontal="left" vertical="top"/>
      <protection locked="0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7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3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vertical="top" wrapText="1"/>
    </xf>
    <xf numFmtId="1" fontId="3" fillId="0" borderId="18" xfId="0" applyNumberFormat="1" applyFont="1" applyFill="1" applyBorder="1" applyAlignment="1">
      <alignment vertical="top" wrapText="1"/>
    </xf>
    <xf numFmtId="49" fontId="6" fillId="0" borderId="18" xfId="9" applyNumberFormat="1" applyFont="1" applyFill="1" applyBorder="1" applyAlignment="1" applyProtection="1">
      <alignment horizontal="left" vertical="top" wrapText="1"/>
      <protection locked="0"/>
    </xf>
    <xf numFmtId="49" fontId="7" fillId="0" borderId="31" xfId="0" applyNumberFormat="1" applyFont="1" applyFill="1" applyBorder="1" applyAlignment="1">
      <alignment vertical="top" wrapText="1"/>
    </xf>
    <xf numFmtId="49" fontId="7" fillId="0" borderId="32" xfId="0" applyNumberFormat="1" applyFont="1" applyFill="1" applyBorder="1" applyAlignment="1">
      <alignment vertical="top" wrapText="1"/>
    </xf>
    <xf numFmtId="49" fontId="3" fillId="2" borderId="12" xfId="9" applyNumberFormat="1" applyFont="1" applyFill="1" applyBorder="1" applyAlignment="1" applyProtection="1">
      <alignment horizontal="left" vertical="top" wrapText="1"/>
      <protection locked="0"/>
    </xf>
    <xf numFmtId="49" fontId="3" fillId="2" borderId="10" xfId="9" applyNumberFormat="1" applyFont="1" applyFill="1" applyBorder="1" applyAlignment="1" applyProtection="1">
      <alignment horizontal="left" vertical="top" wrapText="1"/>
      <protection locked="0"/>
    </xf>
    <xf numFmtId="49" fontId="3" fillId="2" borderId="18" xfId="9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/>
    <xf numFmtId="0" fontId="4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15" xfId="9" applyNumberFormat="1" applyFont="1" applyFill="1" applyBorder="1" applyAlignment="1" applyProtection="1">
      <alignment horizontal="center" vertical="center" wrapText="1"/>
      <protection locked="0"/>
    </xf>
    <xf numFmtId="166" fontId="3" fillId="0" borderId="13" xfId="9" applyNumberFormat="1" applyFont="1" applyFill="1" applyBorder="1" applyAlignment="1" applyProtection="1">
      <alignment horizontal="center" vertical="center"/>
      <protection locked="0"/>
    </xf>
    <xf numFmtId="166" fontId="3" fillId="0" borderId="14" xfId="9" applyNumberFormat="1" applyFont="1" applyFill="1" applyBorder="1" applyAlignment="1" applyProtection="1">
      <alignment horizontal="center" vertical="center"/>
      <protection locked="0"/>
    </xf>
    <xf numFmtId="166" fontId="3" fillId="0" borderId="15" xfId="9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top" wrapText="1"/>
    </xf>
    <xf numFmtId="0" fontId="3" fillId="0" borderId="0" xfId="9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4" xfId="9" applyFont="1" applyFill="1" applyBorder="1" applyAlignment="1" applyProtection="1">
      <alignment wrapText="1"/>
      <protection locked="0"/>
    </xf>
    <xf numFmtId="0" fontId="3" fillId="0" borderId="13" xfId="0" applyFont="1" applyBorder="1" applyAlignment="1">
      <alignment wrapText="1"/>
    </xf>
    <xf numFmtId="0" fontId="3" fillId="0" borderId="0" xfId="9" applyFont="1" applyFill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3" fillId="0" borderId="0" xfId="9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wrapText="1"/>
    </xf>
    <xf numFmtId="0" fontId="4" fillId="0" borderId="0" xfId="9" applyNumberFormat="1" applyFont="1" applyFill="1" applyBorder="1" applyAlignment="1" applyProtection="1">
      <alignment horizontal="center" vertical="top"/>
      <protection locked="0"/>
    </xf>
    <xf numFmtId="0" fontId="3" fillId="0" borderId="10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0" xfId="9" applyNumberFormat="1" applyFont="1" applyFill="1" applyBorder="1" applyAlignment="1" applyProtection="1">
      <alignment horizontal="center" vertical="top"/>
      <protection locked="0"/>
    </xf>
    <xf numFmtId="0" fontId="4" fillId="0" borderId="33" xfId="9" applyNumberFormat="1" applyFont="1" applyFill="1" applyBorder="1" applyAlignment="1" applyProtection="1">
      <alignment horizontal="center" vertical="top"/>
      <protection locked="0"/>
    </xf>
  </cellXfs>
  <cellStyles count="10">
    <cellStyle name="Обычный" xfId="0" builtinId="0"/>
    <cellStyle name="Обычный 2" xfId="1"/>
    <cellStyle name="Стиль 1" xfId="2"/>
    <cellStyle name="Стиль 2" xfId="3"/>
    <cellStyle name="Стиль 3" xfId="4"/>
    <cellStyle name="Стиль 4" xfId="5"/>
    <cellStyle name="Стиль 5" xfId="6"/>
    <cellStyle name="Стиль 6" xfId="7"/>
    <cellStyle name="Финансовый" xfId="8" builtinId="3"/>
    <cellStyle name="Финансовый [0]_Копия CAU83JUD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6"/>
  <sheetViews>
    <sheetView showGridLines="0" tabSelected="1" view="pageBreakPreview" topLeftCell="B1" zoomScaleNormal="100" zoomScaleSheetLayoutView="100" workbookViewId="0">
      <selection activeCell="I7" sqref="B7:I7"/>
    </sheetView>
  </sheetViews>
  <sheetFormatPr defaultColWidth="9.140625" defaultRowHeight="12.75"/>
  <cols>
    <col min="1" max="1" width="22.140625" style="1" hidden="1" customWidth="1"/>
    <col min="2" max="2" width="48.85546875" style="1" customWidth="1"/>
    <col min="3" max="3" width="16.7109375" style="1" hidden="1" customWidth="1"/>
    <col min="4" max="4" width="16.7109375" style="143" customWidth="1"/>
    <col min="5" max="5" width="19.42578125" style="67" customWidth="1"/>
    <col min="6" max="6" width="11.28515625" style="1" customWidth="1"/>
    <col min="7" max="7" width="11" style="1" customWidth="1"/>
    <col min="8" max="8" width="11.28515625" style="1" customWidth="1"/>
    <col min="9" max="9" width="10.85546875" style="1" customWidth="1"/>
    <col min="10" max="16384" width="9.140625" style="1"/>
  </cols>
  <sheetData>
    <row r="1" spans="1:12">
      <c r="B1" s="2"/>
      <c r="C1" s="2"/>
      <c r="D1" s="134"/>
      <c r="E1" s="65"/>
      <c r="F1" s="2"/>
      <c r="G1" s="2"/>
      <c r="H1" s="2"/>
      <c r="I1" s="25" t="s">
        <v>0</v>
      </c>
      <c r="J1" s="2"/>
      <c r="K1" s="2"/>
      <c r="L1" s="3"/>
    </row>
    <row r="2" spans="1:12" ht="15.7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2"/>
      <c r="K2" s="2"/>
      <c r="L2" s="3"/>
    </row>
    <row r="3" spans="1:12" ht="15">
      <c r="B3" s="19" t="s">
        <v>44</v>
      </c>
      <c r="C3" s="155" t="s">
        <v>205</v>
      </c>
      <c r="D3" s="155"/>
      <c r="E3" s="155"/>
      <c r="F3" s="155"/>
      <c r="G3" s="155"/>
      <c r="H3" s="155"/>
      <c r="I3" s="155"/>
      <c r="J3" s="2"/>
      <c r="K3" s="2"/>
      <c r="L3" s="3"/>
    </row>
    <row r="4" spans="1:12">
      <c r="A4" s="15"/>
      <c r="B4" s="15"/>
      <c r="C4" s="15"/>
      <c r="D4" s="135"/>
      <c r="E4" s="64"/>
      <c r="F4" s="8"/>
      <c r="G4" s="8"/>
      <c r="H4" s="8"/>
      <c r="I4" s="8"/>
    </row>
    <row r="5" spans="1:12" ht="31.5" customHeight="1">
      <c r="A5" s="9" t="s">
        <v>2</v>
      </c>
      <c r="B5" s="151" t="s">
        <v>3</v>
      </c>
      <c r="C5" s="151" t="s">
        <v>4</v>
      </c>
      <c r="D5" s="153" t="s">
        <v>5</v>
      </c>
      <c r="E5" s="153"/>
      <c r="F5" s="151" t="s">
        <v>6</v>
      </c>
      <c r="G5" s="151"/>
      <c r="H5" s="151"/>
      <c r="I5" s="152"/>
    </row>
    <row r="6" spans="1:12" ht="25.5">
      <c r="A6" s="28"/>
      <c r="B6" s="152"/>
      <c r="C6" s="152"/>
      <c r="D6" s="115" t="s">
        <v>7</v>
      </c>
      <c r="E6" s="66" t="s">
        <v>8</v>
      </c>
      <c r="F6" s="9" t="s">
        <v>9</v>
      </c>
      <c r="G6" s="9" t="s">
        <v>10</v>
      </c>
      <c r="H6" s="9" t="s">
        <v>45</v>
      </c>
      <c r="I6" s="114" t="s">
        <v>52</v>
      </c>
    </row>
    <row r="7" spans="1:12">
      <c r="A7" s="9">
        <v>1</v>
      </c>
      <c r="B7" s="146">
        <v>1</v>
      </c>
      <c r="C7" s="146">
        <v>3</v>
      </c>
      <c r="D7" s="147">
        <v>2</v>
      </c>
      <c r="E7" s="147">
        <v>3</v>
      </c>
      <c r="F7" s="146">
        <v>4</v>
      </c>
      <c r="G7" s="146">
        <v>5</v>
      </c>
      <c r="H7" s="146">
        <v>6</v>
      </c>
      <c r="I7" s="146">
        <v>7</v>
      </c>
    </row>
    <row r="8" spans="1:12" ht="7.9" customHeight="1">
      <c r="A8" s="157"/>
      <c r="B8" s="160" t="s">
        <v>11</v>
      </c>
      <c r="C8" s="127"/>
      <c r="D8" s="136"/>
      <c r="E8" s="120"/>
      <c r="F8" s="121"/>
      <c r="G8" s="121"/>
      <c r="H8" s="121"/>
      <c r="I8" s="122"/>
    </row>
    <row r="9" spans="1:12" ht="7.9" customHeight="1">
      <c r="A9" s="158"/>
      <c r="B9" s="161"/>
      <c r="C9" s="128"/>
      <c r="D9" s="137"/>
      <c r="E9" s="118"/>
      <c r="F9" s="119"/>
      <c r="G9" s="119"/>
      <c r="H9" s="119"/>
      <c r="I9" s="123"/>
    </row>
    <row r="10" spans="1:12" ht="5.45" customHeight="1">
      <c r="A10" s="158"/>
      <c r="B10" s="161"/>
      <c r="C10" s="128"/>
      <c r="D10" s="137"/>
      <c r="E10" s="118"/>
      <c r="F10" s="119"/>
      <c r="G10" s="119"/>
      <c r="H10" s="119"/>
      <c r="I10" s="123"/>
    </row>
    <row r="11" spans="1:12" ht="5.45" customHeight="1">
      <c r="A11" s="159"/>
      <c r="B11" s="161"/>
      <c r="C11" s="129"/>
      <c r="D11" s="138"/>
      <c r="E11" s="124"/>
      <c r="F11" s="125"/>
      <c r="G11" s="125"/>
      <c r="H11" s="125"/>
      <c r="I11" s="126"/>
    </row>
    <row r="12" spans="1:12" ht="5.45" customHeight="1">
      <c r="A12" s="157"/>
      <c r="B12" s="162" t="s">
        <v>26</v>
      </c>
      <c r="C12" s="130"/>
      <c r="D12" s="139"/>
      <c r="E12" s="120"/>
      <c r="F12" s="121"/>
      <c r="G12" s="121"/>
      <c r="H12" s="121"/>
      <c r="I12" s="122"/>
    </row>
    <row r="13" spans="1:12" ht="5.45" customHeight="1">
      <c r="A13" s="158"/>
      <c r="B13" s="163"/>
      <c r="C13" s="131"/>
      <c r="D13" s="140"/>
      <c r="E13" s="118"/>
      <c r="F13" s="119"/>
      <c r="G13" s="119"/>
      <c r="H13" s="119"/>
      <c r="I13" s="123"/>
    </row>
    <row r="14" spans="1:12" ht="5.45" customHeight="1">
      <c r="A14" s="158"/>
      <c r="B14" s="163"/>
      <c r="C14" s="131"/>
      <c r="D14" s="140"/>
      <c r="E14" s="118"/>
      <c r="F14" s="119"/>
      <c r="G14" s="119"/>
      <c r="H14" s="119"/>
      <c r="I14" s="123"/>
    </row>
    <row r="15" spans="1:12" ht="6" customHeight="1">
      <c r="A15" s="159"/>
      <c r="B15" s="164"/>
      <c r="C15" s="132"/>
      <c r="D15" s="141"/>
      <c r="E15" s="124"/>
      <c r="F15" s="125"/>
      <c r="G15" s="125"/>
      <c r="H15" s="125"/>
      <c r="I15" s="126"/>
    </row>
    <row r="16" spans="1:12">
      <c r="A16" s="56" t="s">
        <v>95</v>
      </c>
      <c r="B16" s="55" t="s">
        <v>94</v>
      </c>
      <c r="C16" s="89"/>
      <c r="D16" s="142" t="s">
        <v>96</v>
      </c>
      <c r="E16" s="108" t="s">
        <v>98</v>
      </c>
      <c r="F16" s="85">
        <f>7884+6083</f>
        <v>13967</v>
      </c>
      <c r="G16" s="85">
        <f>10222.8+4201.1</f>
        <v>14423.9</v>
      </c>
      <c r="H16" s="85">
        <f>10222.8+4201.1</f>
        <v>14423.9</v>
      </c>
      <c r="I16" s="85">
        <f>10222.8+4201.1</f>
        <v>14423.9</v>
      </c>
    </row>
    <row r="17" spans="1:9" ht="57" customHeight="1">
      <c r="A17" s="90"/>
      <c r="B17" s="133" t="s">
        <v>104</v>
      </c>
      <c r="C17" s="90" t="s">
        <v>97</v>
      </c>
      <c r="D17" s="142"/>
      <c r="E17" s="89"/>
      <c r="F17" s="85"/>
      <c r="G17" s="85"/>
      <c r="H17" s="85"/>
      <c r="I17" s="85"/>
    </row>
    <row r="18" spans="1:9" ht="33.75" customHeight="1">
      <c r="A18" s="90" t="s">
        <v>99</v>
      </c>
      <c r="B18" s="133" t="s">
        <v>101</v>
      </c>
      <c r="C18" s="90"/>
      <c r="D18" s="142" t="s">
        <v>100</v>
      </c>
      <c r="E18" s="89" t="s">
        <v>98</v>
      </c>
      <c r="F18" s="110">
        <v>7</v>
      </c>
      <c r="G18" s="85">
        <v>0</v>
      </c>
      <c r="H18" s="85">
        <v>0</v>
      </c>
      <c r="I18" s="85">
        <v>0</v>
      </c>
    </row>
    <row r="19" spans="1:9" ht="25.5">
      <c r="A19" s="90" t="s">
        <v>103</v>
      </c>
      <c r="B19" s="133" t="s">
        <v>199</v>
      </c>
      <c r="C19" s="90"/>
      <c r="D19" s="142" t="s">
        <v>100</v>
      </c>
      <c r="E19" s="89" t="s">
        <v>98</v>
      </c>
      <c r="F19" s="85">
        <v>18</v>
      </c>
      <c r="G19" s="85">
        <v>6.8</v>
      </c>
      <c r="H19" s="85">
        <v>6.8</v>
      </c>
      <c r="I19" s="85">
        <v>6.8</v>
      </c>
    </row>
    <row r="20" spans="1:9" ht="25.5">
      <c r="A20" s="90" t="s">
        <v>102</v>
      </c>
      <c r="B20" s="133" t="s">
        <v>198</v>
      </c>
      <c r="C20" s="90"/>
      <c r="D20" s="142" t="s">
        <v>100</v>
      </c>
      <c r="E20" s="89" t="s">
        <v>98</v>
      </c>
      <c r="F20" s="110">
        <v>7</v>
      </c>
      <c r="G20" s="85">
        <v>5.6</v>
      </c>
      <c r="H20" s="85">
        <v>5.6</v>
      </c>
      <c r="I20" s="85">
        <v>5.6</v>
      </c>
    </row>
    <row r="21" spans="1:9" ht="25.5">
      <c r="A21" s="90" t="s">
        <v>106</v>
      </c>
      <c r="B21" s="133" t="s">
        <v>105</v>
      </c>
      <c r="C21" s="90"/>
      <c r="D21" s="142" t="s">
        <v>107</v>
      </c>
      <c r="E21" s="89" t="s">
        <v>108</v>
      </c>
      <c r="F21" s="85">
        <v>171.2</v>
      </c>
      <c r="G21" s="85">
        <v>139.69999999999999</v>
      </c>
      <c r="H21" s="85">
        <v>0</v>
      </c>
      <c r="I21" s="85">
        <v>0</v>
      </c>
    </row>
    <row r="22" spans="1:9" ht="25.5">
      <c r="A22" s="90" t="s">
        <v>109</v>
      </c>
      <c r="B22" s="133" t="s">
        <v>110</v>
      </c>
      <c r="C22" s="90"/>
      <c r="D22" s="142" t="s">
        <v>100</v>
      </c>
      <c r="E22" s="89" t="s">
        <v>98</v>
      </c>
      <c r="F22" s="85">
        <v>19.899999999999999</v>
      </c>
      <c r="G22" s="85">
        <v>0</v>
      </c>
      <c r="H22" s="85">
        <v>0</v>
      </c>
      <c r="I22" s="85">
        <v>0</v>
      </c>
    </row>
    <row r="23" spans="1:9">
      <c r="A23" s="90"/>
      <c r="B23" s="133" t="s">
        <v>132</v>
      </c>
      <c r="C23" s="90"/>
      <c r="D23" s="142"/>
      <c r="E23" s="89"/>
      <c r="F23" s="109"/>
      <c r="G23" s="109"/>
      <c r="H23" s="109"/>
      <c r="I23" s="109"/>
    </row>
    <row r="24" spans="1:9">
      <c r="A24" s="90" t="s">
        <v>114</v>
      </c>
      <c r="B24" s="133" t="s">
        <v>111</v>
      </c>
      <c r="C24" s="90"/>
      <c r="D24" s="142" t="s">
        <v>118</v>
      </c>
      <c r="E24" s="89" t="s">
        <v>98</v>
      </c>
      <c r="F24" s="109">
        <f>99.51+89.35</f>
        <v>188.86</v>
      </c>
      <c r="G24" s="85">
        <v>31.4</v>
      </c>
      <c r="H24" s="85">
        <v>31.4</v>
      </c>
      <c r="I24" s="85">
        <v>31.4</v>
      </c>
    </row>
    <row r="25" spans="1:9" ht="25.5">
      <c r="A25" s="90" t="s">
        <v>115</v>
      </c>
      <c r="B25" s="133" t="s">
        <v>187</v>
      </c>
      <c r="C25" s="90"/>
      <c r="D25" s="142" t="s">
        <v>100</v>
      </c>
      <c r="E25" s="89" t="s">
        <v>98</v>
      </c>
      <c r="F25" s="85">
        <f>0+150.5</f>
        <v>150.5</v>
      </c>
      <c r="G25" s="85">
        <f>53.5+122.3</f>
        <v>175.8</v>
      </c>
      <c r="H25" s="85">
        <f>53.5+122.3</f>
        <v>175.8</v>
      </c>
      <c r="I25" s="85">
        <f>53.5+122.3</f>
        <v>175.8</v>
      </c>
    </row>
    <row r="26" spans="1:9" ht="25.5">
      <c r="A26" s="90" t="s">
        <v>117</v>
      </c>
      <c r="B26" s="133" t="s">
        <v>113</v>
      </c>
      <c r="C26" s="90"/>
      <c r="D26" s="142" t="s">
        <v>100</v>
      </c>
      <c r="E26" s="89" t="s">
        <v>98</v>
      </c>
      <c r="F26" s="109">
        <f>3308+2845.72</f>
        <v>6153.7199999999993</v>
      </c>
      <c r="G26" s="85">
        <v>4385.3</v>
      </c>
      <c r="H26" s="85">
        <v>4385.3</v>
      </c>
      <c r="I26" s="85">
        <v>4385.3</v>
      </c>
    </row>
    <row r="27" spans="1:9" ht="25.5">
      <c r="A27" s="90" t="s">
        <v>125</v>
      </c>
      <c r="B27" s="133" t="s">
        <v>119</v>
      </c>
      <c r="C27" s="90"/>
      <c r="D27" s="142" t="s">
        <v>100</v>
      </c>
      <c r="E27" s="89" t="s">
        <v>98</v>
      </c>
      <c r="F27" s="110">
        <v>20</v>
      </c>
      <c r="G27" s="85">
        <v>16.7</v>
      </c>
      <c r="H27" s="85">
        <v>16.7</v>
      </c>
      <c r="I27" s="85">
        <v>16.7</v>
      </c>
    </row>
    <row r="28" spans="1:9" ht="25.5">
      <c r="A28" s="90" t="s">
        <v>126</v>
      </c>
      <c r="B28" s="133" t="s">
        <v>120</v>
      </c>
      <c r="C28" s="90"/>
      <c r="D28" s="142" t="s">
        <v>100</v>
      </c>
      <c r="E28" s="89" t="s">
        <v>98</v>
      </c>
      <c r="F28" s="110">
        <v>10</v>
      </c>
      <c r="G28" s="85">
        <v>8.1999999999999993</v>
      </c>
      <c r="H28" s="85">
        <v>8.1999999999999993</v>
      </c>
      <c r="I28" s="85">
        <v>8.1999999999999993</v>
      </c>
    </row>
    <row r="29" spans="1:9" ht="25.5">
      <c r="A29" s="90" t="s">
        <v>127</v>
      </c>
      <c r="B29" s="133" t="s">
        <v>121</v>
      </c>
      <c r="C29" s="90"/>
      <c r="D29" s="142" t="s">
        <v>100</v>
      </c>
      <c r="E29" s="89" t="s">
        <v>98</v>
      </c>
      <c r="F29" s="110">
        <f>39+186.6</f>
        <v>225.6</v>
      </c>
      <c r="G29" s="85">
        <v>134.19999999999999</v>
      </c>
      <c r="H29" s="85">
        <v>134.19999999999999</v>
      </c>
      <c r="I29" s="85">
        <v>134.19999999999999</v>
      </c>
    </row>
    <row r="30" spans="1:9">
      <c r="A30" s="90" t="s">
        <v>129</v>
      </c>
      <c r="B30" s="133" t="s">
        <v>123</v>
      </c>
      <c r="C30" s="90"/>
      <c r="D30" s="142" t="s">
        <v>100</v>
      </c>
      <c r="E30" s="89" t="s">
        <v>98</v>
      </c>
      <c r="F30" s="110" t="s">
        <v>215</v>
      </c>
      <c r="G30" s="85">
        <v>227.7</v>
      </c>
      <c r="H30" s="85">
        <v>227.7</v>
      </c>
      <c r="I30" s="85">
        <v>227.7</v>
      </c>
    </row>
    <row r="31" spans="1:9" ht="25.5">
      <c r="A31" s="90" t="s">
        <v>130</v>
      </c>
      <c r="B31" s="133" t="s">
        <v>124</v>
      </c>
      <c r="C31" s="90"/>
      <c r="D31" s="142" t="s">
        <v>100</v>
      </c>
      <c r="E31" s="89" t="s">
        <v>98</v>
      </c>
      <c r="F31" s="85">
        <f>0+1023.8</f>
        <v>1023.8</v>
      </c>
      <c r="G31" s="85">
        <v>830.2</v>
      </c>
      <c r="H31" s="85">
        <v>830.2</v>
      </c>
      <c r="I31" s="85">
        <v>830.2</v>
      </c>
    </row>
    <row r="32" spans="1:9">
      <c r="A32" s="90"/>
      <c r="B32" s="133" t="s">
        <v>131</v>
      </c>
      <c r="C32" s="90"/>
      <c r="D32" s="142"/>
      <c r="E32" s="89"/>
      <c r="F32" s="109"/>
      <c r="G32" s="109"/>
      <c r="H32" s="109"/>
      <c r="I32" s="109"/>
    </row>
    <row r="33" spans="1:9" ht="25.5">
      <c r="A33" s="90" t="s">
        <v>133</v>
      </c>
      <c r="B33" s="133" t="s">
        <v>134</v>
      </c>
      <c r="C33" s="90"/>
      <c r="D33" s="142" t="s">
        <v>100</v>
      </c>
      <c r="E33" s="89" t="s">
        <v>98</v>
      </c>
      <c r="F33" s="85">
        <f xml:space="preserve"> 0+ 675.9</f>
        <v>675.9</v>
      </c>
      <c r="G33" s="85">
        <v>344.6</v>
      </c>
      <c r="H33" s="85">
        <v>344.6</v>
      </c>
      <c r="I33" s="85">
        <v>344.6</v>
      </c>
    </row>
    <row r="34" spans="1:9">
      <c r="A34" s="90" t="s">
        <v>137</v>
      </c>
      <c r="B34" s="133" t="s">
        <v>135</v>
      </c>
      <c r="C34" s="90"/>
      <c r="D34" s="142" t="s">
        <v>100</v>
      </c>
      <c r="E34" s="89" t="s">
        <v>98</v>
      </c>
      <c r="F34" s="109" t="s">
        <v>216</v>
      </c>
      <c r="G34" s="109">
        <v>0</v>
      </c>
      <c r="H34" s="109">
        <v>0</v>
      </c>
      <c r="I34" s="109">
        <v>0</v>
      </c>
    </row>
    <row r="35" spans="1:9">
      <c r="A35" s="90" t="s">
        <v>138</v>
      </c>
      <c r="B35" s="133" t="s">
        <v>136</v>
      </c>
      <c r="C35" s="90"/>
      <c r="D35" s="142" t="s">
        <v>100</v>
      </c>
      <c r="E35" s="89" t="s">
        <v>98</v>
      </c>
      <c r="F35" s="109" t="s">
        <v>217</v>
      </c>
      <c r="G35" s="109">
        <v>0</v>
      </c>
      <c r="H35" s="109">
        <v>0</v>
      </c>
      <c r="I35" s="109">
        <v>0</v>
      </c>
    </row>
    <row r="36" spans="1:9">
      <c r="A36" s="90"/>
      <c r="B36" s="133" t="s">
        <v>139</v>
      </c>
      <c r="C36" s="90"/>
      <c r="D36" s="142"/>
      <c r="E36" s="89"/>
      <c r="F36" s="109"/>
      <c r="G36" s="109"/>
      <c r="H36" s="109"/>
      <c r="I36" s="109"/>
    </row>
    <row r="37" spans="1:9" ht="51">
      <c r="A37" s="90" t="s">
        <v>146</v>
      </c>
      <c r="B37" s="133" t="s">
        <v>140</v>
      </c>
      <c r="C37" s="90"/>
      <c r="D37" s="142" t="s">
        <v>100</v>
      </c>
      <c r="E37" s="89" t="s">
        <v>98</v>
      </c>
      <c r="F37" s="85">
        <f xml:space="preserve"> 0+6.6</f>
        <v>6.6</v>
      </c>
      <c r="G37" s="85">
        <v>5.3</v>
      </c>
      <c r="H37" s="85">
        <v>5.3</v>
      </c>
      <c r="I37" s="85">
        <v>5.3</v>
      </c>
    </row>
    <row r="38" spans="1:9" ht="33" customHeight="1">
      <c r="A38" s="90" t="s">
        <v>147</v>
      </c>
      <c r="B38" s="133" t="s">
        <v>141</v>
      </c>
      <c r="C38" s="90"/>
      <c r="D38" s="142" t="s">
        <v>107</v>
      </c>
      <c r="E38" s="89" t="s">
        <v>196</v>
      </c>
      <c r="F38" s="109">
        <f>202.605+13</f>
        <v>215.60499999999999</v>
      </c>
      <c r="G38" s="85">
        <f>178.5+10.8</f>
        <v>189.3</v>
      </c>
      <c r="H38" s="85">
        <f>178.5+10.8</f>
        <v>189.3</v>
      </c>
      <c r="I38" s="85">
        <f>178.5+10.8</f>
        <v>189.3</v>
      </c>
    </row>
    <row r="39" spans="1:9" ht="72.599999999999994" customHeight="1">
      <c r="A39" s="90" t="s">
        <v>148</v>
      </c>
      <c r="B39" s="133" t="s">
        <v>142</v>
      </c>
      <c r="C39" s="90"/>
      <c r="D39" s="142" t="s">
        <v>107</v>
      </c>
      <c r="E39" s="89" t="s">
        <v>154</v>
      </c>
      <c r="F39" s="109" t="s">
        <v>218</v>
      </c>
      <c r="G39" s="110">
        <v>106</v>
      </c>
      <c r="H39" s="110">
        <v>106</v>
      </c>
      <c r="I39" s="110">
        <v>106</v>
      </c>
    </row>
    <row r="40" spans="1:9" ht="80.45" customHeight="1">
      <c r="A40" s="90" t="s">
        <v>149</v>
      </c>
      <c r="B40" s="133" t="s">
        <v>195</v>
      </c>
      <c r="C40" s="90"/>
      <c r="D40" s="142" t="s">
        <v>107</v>
      </c>
      <c r="E40" s="89" t="s">
        <v>154</v>
      </c>
      <c r="F40" s="109" t="s">
        <v>213</v>
      </c>
      <c r="G40" s="110">
        <v>930</v>
      </c>
      <c r="H40" s="110">
        <v>930</v>
      </c>
      <c r="I40" s="110">
        <v>930</v>
      </c>
    </row>
    <row r="41" spans="1:9" ht="25.5">
      <c r="A41" s="90" t="s">
        <v>150</v>
      </c>
      <c r="B41" s="133" t="s">
        <v>143</v>
      </c>
      <c r="C41" s="90"/>
      <c r="D41" s="142" t="s">
        <v>107</v>
      </c>
      <c r="E41" s="89" t="s">
        <v>196</v>
      </c>
      <c r="F41" s="109">
        <f>493.68+88.3</f>
        <v>581.98</v>
      </c>
      <c r="G41" s="85">
        <f>421.1+73.3</f>
        <v>494.40000000000003</v>
      </c>
      <c r="H41" s="85">
        <f>421.1+73.3</f>
        <v>494.40000000000003</v>
      </c>
      <c r="I41" s="85">
        <f>421.1+73.3</f>
        <v>494.40000000000003</v>
      </c>
    </row>
    <row r="42" spans="1:9" ht="25.5">
      <c r="A42" s="90" t="s">
        <v>151</v>
      </c>
      <c r="B42" s="133" t="s">
        <v>144</v>
      </c>
      <c r="C42" s="90"/>
      <c r="D42" s="142" t="s">
        <v>155</v>
      </c>
      <c r="E42" s="89" t="s">
        <v>156</v>
      </c>
      <c r="F42" s="109">
        <f xml:space="preserve"> 49341.5+9683.79</f>
        <v>59025.29</v>
      </c>
      <c r="G42" s="85">
        <f>38591+8831.5</f>
        <v>47422.5</v>
      </c>
      <c r="H42" s="85">
        <f>38591+8831.5</f>
        <v>47422.5</v>
      </c>
      <c r="I42" s="85">
        <f>38591+8831.5</f>
        <v>47422.5</v>
      </c>
    </row>
    <row r="43" spans="1:9" ht="55.15" customHeight="1">
      <c r="A43" s="90" t="s">
        <v>152</v>
      </c>
      <c r="B43" s="133" t="s">
        <v>145</v>
      </c>
      <c r="C43" s="90"/>
      <c r="D43" s="142" t="s">
        <v>107</v>
      </c>
      <c r="E43" s="89" t="s">
        <v>154</v>
      </c>
      <c r="F43" s="109" t="s">
        <v>219</v>
      </c>
      <c r="G43" s="110">
        <v>127</v>
      </c>
      <c r="H43" s="110">
        <v>127</v>
      </c>
      <c r="I43" s="110">
        <v>127</v>
      </c>
    </row>
    <row r="44" spans="1:9" ht="54.6" customHeight="1">
      <c r="A44" s="90" t="s">
        <v>153</v>
      </c>
      <c r="B44" s="133" t="s">
        <v>188</v>
      </c>
      <c r="C44" s="90"/>
      <c r="D44" s="142" t="s">
        <v>107</v>
      </c>
      <c r="E44" s="89" t="s">
        <v>154</v>
      </c>
      <c r="F44" s="109" t="s">
        <v>214</v>
      </c>
      <c r="G44" s="109"/>
      <c r="H44" s="109"/>
      <c r="I44" s="109"/>
    </row>
    <row r="45" spans="1:9" ht="25.5">
      <c r="A45" s="90"/>
      <c r="B45" s="133" t="s">
        <v>157</v>
      </c>
      <c r="C45" s="90"/>
      <c r="D45" s="142"/>
      <c r="E45" s="89"/>
      <c r="F45" s="109"/>
      <c r="G45" s="109"/>
      <c r="H45" s="109"/>
      <c r="I45" s="109"/>
    </row>
    <row r="46" spans="1:9" ht="25.5">
      <c r="A46" s="90" t="s">
        <v>159</v>
      </c>
      <c r="B46" s="133" t="s">
        <v>164</v>
      </c>
      <c r="C46" s="90"/>
      <c r="D46" s="142" t="s">
        <v>107</v>
      </c>
      <c r="E46" s="89" t="s">
        <v>154</v>
      </c>
      <c r="F46" s="110">
        <v>2</v>
      </c>
      <c r="G46" s="110">
        <v>2</v>
      </c>
      <c r="H46" s="110">
        <v>2</v>
      </c>
      <c r="I46" s="110">
        <v>2</v>
      </c>
    </row>
    <row r="47" spans="1:9" ht="38.25">
      <c r="A47" s="90" t="s">
        <v>160</v>
      </c>
      <c r="B47" s="133" t="s">
        <v>165</v>
      </c>
      <c r="C47" s="90"/>
      <c r="D47" s="142" t="s">
        <v>168</v>
      </c>
      <c r="E47" s="89" t="s">
        <v>169</v>
      </c>
      <c r="F47" s="85">
        <v>994.5</v>
      </c>
      <c r="G47" s="85">
        <v>995.7</v>
      </c>
      <c r="H47" s="85">
        <v>995.7</v>
      </c>
      <c r="I47" s="85">
        <v>995.7</v>
      </c>
    </row>
    <row r="48" spans="1:9" ht="25.5">
      <c r="A48" s="90" t="s">
        <v>161</v>
      </c>
      <c r="B48" s="133" t="s">
        <v>158</v>
      </c>
      <c r="C48" s="90"/>
      <c r="D48" s="142" t="s">
        <v>107</v>
      </c>
      <c r="E48" s="89" t="s">
        <v>196</v>
      </c>
      <c r="F48" s="110">
        <v>12523</v>
      </c>
      <c r="G48" s="110">
        <v>58807</v>
      </c>
      <c r="H48" s="110">
        <v>58807</v>
      </c>
      <c r="I48" s="110">
        <v>58807</v>
      </c>
    </row>
    <row r="49" spans="1:9" ht="51">
      <c r="A49" s="90" t="s">
        <v>162</v>
      </c>
      <c r="B49" s="133" t="s">
        <v>166</v>
      </c>
      <c r="C49" s="90"/>
      <c r="D49" s="142" t="s">
        <v>107</v>
      </c>
      <c r="E49" s="89" t="s">
        <v>154</v>
      </c>
      <c r="F49" s="110">
        <v>1</v>
      </c>
      <c r="G49" s="109">
        <v>0</v>
      </c>
      <c r="H49" s="109">
        <v>0</v>
      </c>
      <c r="I49" s="109">
        <v>0</v>
      </c>
    </row>
    <row r="50" spans="1:9" ht="36" customHeight="1">
      <c r="A50" s="90" t="s">
        <v>163</v>
      </c>
      <c r="B50" s="133" t="s">
        <v>167</v>
      </c>
      <c r="C50" s="90"/>
      <c r="D50" s="142" t="s">
        <v>107</v>
      </c>
      <c r="E50" s="89" t="s">
        <v>170</v>
      </c>
      <c r="F50" s="110">
        <v>25</v>
      </c>
      <c r="G50" s="109">
        <v>0</v>
      </c>
      <c r="H50" s="109">
        <v>0</v>
      </c>
      <c r="I50" s="109">
        <v>0</v>
      </c>
    </row>
    <row r="51" spans="1:9">
      <c r="A51" s="90"/>
      <c r="B51" s="133" t="s">
        <v>171</v>
      </c>
      <c r="C51" s="90"/>
      <c r="D51" s="142"/>
      <c r="E51" s="89"/>
      <c r="F51" s="109"/>
      <c r="G51" s="109"/>
      <c r="H51" s="109"/>
      <c r="I51" s="109"/>
    </row>
    <row r="52" spans="1:9" ht="25.5">
      <c r="A52" s="90" t="s">
        <v>172</v>
      </c>
      <c r="B52" s="133" t="s">
        <v>174</v>
      </c>
      <c r="C52" s="90"/>
      <c r="D52" s="142" t="s">
        <v>107</v>
      </c>
      <c r="E52" s="89" t="s">
        <v>98</v>
      </c>
      <c r="F52" s="109">
        <v>120.476</v>
      </c>
      <c r="G52" s="109">
        <v>120.476</v>
      </c>
      <c r="H52" s="109">
        <v>120.476</v>
      </c>
      <c r="I52" s="109">
        <v>120.476</v>
      </c>
    </row>
    <row r="53" spans="1:9" ht="25.5">
      <c r="A53" s="90" t="s">
        <v>173</v>
      </c>
      <c r="B53" s="133" t="s">
        <v>175</v>
      </c>
      <c r="C53" s="90"/>
      <c r="D53" s="142" t="s">
        <v>107</v>
      </c>
      <c r="E53" s="89" t="s">
        <v>98</v>
      </c>
      <c r="F53" s="109" t="s">
        <v>176</v>
      </c>
      <c r="G53" s="109">
        <v>117.84</v>
      </c>
      <c r="H53" s="109">
        <v>117.84</v>
      </c>
      <c r="I53" s="109">
        <v>117.84</v>
      </c>
    </row>
    <row r="54" spans="1:9" ht="38.25">
      <c r="A54" s="90"/>
      <c r="B54" s="133" t="s">
        <v>177</v>
      </c>
      <c r="C54" s="90"/>
      <c r="D54" s="142"/>
      <c r="E54" s="89"/>
      <c r="F54" s="109"/>
      <c r="G54" s="109"/>
      <c r="H54" s="109"/>
      <c r="I54" s="109"/>
    </row>
    <row r="55" spans="1:9" ht="25.5">
      <c r="A55" s="90" t="s">
        <v>178</v>
      </c>
      <c r="B55" s="133" t="s">
        <v>181</v>
      </c>
      <c r="C55" s="90"/>
      <c r="D55" s="142" t="s">
        <v>107</v>
      </c>
      <c r="E55" s="89" t="s">
        <v>98</v>
      </c>
      <c r="F55" s="110">
        <v>1500</v>
      </c>
      <c r="G55" s="85">
        <v>406.6</v>
      </c>
      <c r="H55" s="85">
        <v>406.6</v>
      </c>
      <c r="I55" s="85">
        <v>406.6</v>
      </c>
    </row>
    <row r="56" spans="1:9">
      <c r="A56" s="90" t="s">
        <v>179</v>
      </c>
      <c r="B56" s="133" t="s">
        <v>182</v>
      </c>
      <c r="C56" s="90"/>
      <c r="D56" s="142" t="s">
        <v>107</v>
      </c>
      <c r="E56" s="89" t="s">
        <v>98</v>
      </c>
      <c r="F56" s="110">
        <v>20</v>
      </c>
      <c r="G56" s="110">
        <v>20</v>
      </c>
      <c r="H56" s="110">
        <v>20</v>
      </c>
      <c r="I56" s="110">
        <v>20</v>
      </c>
    </row>
    <row r="57" spans="1:9">
      <c r="A57" s="90" t="s">
        <v>180</v>
      </c>
      <c r="B57" s="133" t="s">
        <v>183</v>
      </c>
      <c r="C57" s="90"/>
      <c r="D57" s="142" t="s">
        <v>107</v>
      </c>
      <c r="E57" s="89" t="s">
        <v>98</v>
      </c>
      <c r="F57" s="85">
        <v>94.299000000000007</v>
      </c>
      <c r="G57" s="85">
        <v>94.3</v>
      </c>
      <c r="H57" s="85">
        <v>94.3</v>
      </c>
      <c r="I57" s="85">
        <v>94.3</v>
      </c>
    </row>
    <row r="58" spans="1:9" ht="55.9" customHeight="1">
      <c r="A58" s="90" t="s">
        <v>53</v>
      </c>
      <c r="B58" s="133" t="s">
        <v>54</v>
      </c>
      <c r="C58" s="90" t="s">
        <v>55</v>
      </c>
      <c r="D58" s="142" t="s">
        <v>56</v>
      </c>
      <c r="E58" s="89" t="s">
        <v>57</v>
      </c>
      <c r="F58" s="109">
        <v>14</v>
      </c>
      <c r="G58" s="109">
        <v>14</v>
      </c>
      <c r="H58" s="109">
        <v>14</v>
      </c>
      <c r="I58" s="109">
        <v>14</v>
      </c>
    </row>
    <row r="59" spans="1:9" ht="32.450000000000003" customHeight="1">
      <c r="A59" s="90" t="s">
        <v>59</v>
      </c>
      <c r="B59" s="133" t="s">
        <v>58</v>
      </c>
      <c r="C59" s="90" t="s">
        <v>55</v>
      </c>
      <c r="D59" s="142" t="s">
        <v>60</v>
      </c>
      <c r="E59" s="89" t="s">
        <v>61</v>
      </c>
      <c r="F59" s="109">
        <v>13</v>
      </c>
      <c r="G59" s="109">
        <v>13</v>
      </c>
      <c r="H59" s="109">
        <v>13</v>
      </c>
      <c r="I59" s="109">
        <v>13</v>
      </c>
    </row>
    <row r="60" spans="1:9" ht="32.25" customHeight="1">
      <c r="A60" s="90" t="s">
        <v>62</v>
      </c>
      <c r="B60" s="133" t="s">
        <v>63</v>
      </c>
      <c r="C60" s="90" t="s">
        <v>55</v>
      </c>
      <c r="D60" s="142" t="s">
        <v>64</v>
      </c>
      <c r="E60" s="89" t="s">
        <v>61</v>
      </c>
      <c r="F60" s="110">
        <v>2300</v>
      </c>
      <c r="G60" s="110">
        <v>2300</v>
      </c>
      <c r="H60" s="110">
        <v>2300</v>
      </c>
      <c r="I60" s="110">
        <v>2480</v>
      </c>
    </row>
    <row r="61" spans="1:9" ht="52.5" customHeight="1">
      <c r="A61" s="90" t="s">
        <v>65</v>
      </c>
      <c r="B61" s="133" t="s">
        <v>66</v>
      </c>
      <c r="C61" s="90" t="s">
        <v>55</v>
      </c>
      <c r="D61" s="142" t="s">
        <v>67</v>
      </c>
      <c r="E61" s="89" t="s">
        <v>61</v>
      </c>
      <c r="F61" s="110">
        <v>160</v>
      </c>
      <c r="G61" s="110">
        <v>160</v>
      </c>
      <c r="H61" s="110">
        <v>160</v>
      </c>
      <c r="I61" s="110">
        <v>160</v>
      </c>
    </row>
    <row r="62" spans="1:9" ht="64.5" customHeight="1">
      <c r="A62" s="90" t="s">
        <v>69</v>
      </c>
      <c r="B62" s="133" t="s">
        <v>68</v>
      </c>
      <c r="C62" s="90" t="s">
        <v>55</v>
      </c>
      <c r="D62" s="142" t="s">
        <v>70</v>
      </c>
      <c r="E62" s="89" t="s">
        <v>61</v>
      </c>
      <c r="F62" s="110">
        <v>30</v>
      </c>
      <c r="G62" s="110">
        <v>60</v>
      </c>
      <c r="H62" s="110">
        <v>60</v>
      </c>
      <c r="I62" s="110">
        <v>60</v>
      </c>
    </row>
    <row r="63" spans="1:9" ht="39.75" customHeight="1">
      <c r="A63" s="90" t="s">
        <v>72</v>
      </c>
      <c r="B63" s="133" t="s">
        <v>71</v>
      </c>
      <c r="C63" s="90" t="s">
        <v>55</v>
      </c>
      <c r="D63" s="142" t="s">
        <v>73</v>
      </c>
      <c r="E63" s="89" t="s">
        <v>61</v>
      </c>
      <c r="F63" s="110">
        <v>1</v>
      </c>
      <c r="G63" s="110">
        <v>1</v>
      </c>
      <c r="H63" s="110">
        <v>1</v>
      </c>
      <c r="I63" s="110">
        <v>1</v>
      </c>
    </row>
    <row r="64" spans="1:9" ht="37.5" customHeight="1">
      <c r="A64" s="90" t="s">
        <v>75</v>
      </c>
      <c r="B64" s="133" t="s">
        <v>74</v>
      </c>
      <c r="C64" s="90" t="s">
        <v>55</v>
      </c>
      <c r="D64" s="142" t="s">
        <v>76</v>
      </c>
      <c r="E64" s="89" t="s">
        <v>61</v>
      </c>
      <c r="F64" s="110">
        <v>865</v>
      </c>
      <c r="G64" s="110">
        <v>865</v>
      </c>
      <c r="H64" s="110">
        <v>865</v>
      </c>
      <c r="I64" s="110">
        <v>865</v>
      </c>
    </row>
    <row r="65" spans="1:9" ht="75.75" customHeight="1">
      <c r="A65" s="90" t="s">
        <v>78</v>
      </c>
      <c r="B65" s="133" t="s">
        <v>77</v>
      </c>
      <c r="C65" s="90" t="s">
        <v>55</v>
      </c>
      <c r="D65" s="142" t="s">
        <v>79</v>
      </c>
      <c r="E65" s="89" t="s">
        <v>61</v>
      </c>
      <c r="F65" s="110">
        <v>170</v>
      </c>
      <c r="G65" s="110">
        <v>200</v>
      </c>
      <c r="H65" s="110">
        <v>200</v>
      </c>
      <c r="I65" s="110">
        <v>200</v>
      </c>
    </row>
    <row r="66" spans="1:9" ht="41.25" customHeight="1">
      <c r="A66" s="90" t="s">
        <v>81</v>
      </c>
      <c r="B66" s="133" t="s">
        <v>80</v>
      </c>
      <c r="C66" s="90" t="s">
        <v>55</v>
      </c>
      <c r="D66" s="142" t="s">
        <v>76</v>
      </c>
      <c r="E66" s="89" t="s">
        <v>61</v>
      </c>
      <c r="F66" s="110">
        <v>10</v>
      </c>
      <c r="G66" s="110">
        <v>10</v>
      </c>
      <c r="H66" s="110">
        <v>10</v>
      </c>
      <c r="I66" s="110">
        <v>12</v>
      </c>
    </row>
    <row r="67" spans="1:9" ht="46.5" customHeight="1">
      <c r="A67" s="90" t="s">
        <v>83</v>
      </c>
      <c r="B67" s="133" t="s">
        <v>82</v>
      </c>
      <c r="C67" s="90" t="s">
        <v>55</v>
      </c>
      <c r="D67" s="142" t="s">
        <v>84</v>
      </c>
      <c r="E67" s="89" t="s">
        <v>61</v>
      </c>
      <c r="F67" s="110">
        <v>725</v>
      </c>
      <c r="G67" s="110">
        <v>569</v>
      </c>
      <c r="H67" s="110">
        <v>569</v>
      </c>
      <c r="I67" s="110">
        <v>569</v>
      </c>
    </row>
    <row r="68" spans="1:9" ht="47.25" customHeight="1">
      <c r="A68" s="90" t="s">
        <v>86</v>
      </c>
      <c r="B68" s="133" t="s">
        <v>85</v>
      </c>
      <c r="C68" s="90" t="s">
        <v>55</v>
      </c>
      <c r="D68" s="142" t="s">
        <v>70</v>
      </c>
      <c r="E68" s="89" t="s">
        <v>61</v>
      </c>
      <c r="F68" s="110">
        <v>60</v>
      </c>
      <c r="G68" s="110">
        <v>110</v>
      </c>
      <c r="H68" s="110">
        <v>110</v>
      </c>
      <c r="I68" s="110">
        <v>110</v>
      </c>
    </row>
    <row r="69" spans="1:9" ht="43.5" customHeight="1">
      <c r="A69" s="90" t="s">
        <v>88</v>
      </c>
      <c r="B69" s="133" t="s">
        <v>87</v>
      </c>
      <c r="C69" s="90" t="s">
        <v>55</v>
      </c>
      <c r="D69" s="142" t="s">
        <v>89</v>
      </c>
      <c r="E69" s="89" t="s">
        <v>61</v>
      </c>
      <c r="F69" s="110">
        <v>290</v>
      </c>
      <c r="G69" s="110">
        <v>290</v>
      </c>
      <c r="H69" s="110">
        <v>290</v>
      </c>
      <c r="I69" s="110">
        <v>290</v>
      </c>
    </row>
    <row r="70" spans="1:9">
      <c r="E70" s="68"/>
      <c r="I70" s="12"/>
    </row>
    <row r="71" spans="1:9" hidden="1">
      <c r="A71" s="165" t="s">
        <v>12</v>
      </c>
      <c r="B71" s="166"/>
      <c r="C71" s="166"/>
      <c r="D71" s="166"/>
      <c r="E71" s="166"/>
      <c r="F71" s="166"/>
      <c r="G71" s="166"/>
      <c r="H71" s="166"/>
      <c r="I71" s="166"/>
    </row>
    <row r="72" spans="1:9" hidden="1">
      <c r="A72" s="167" t="s">
        <v>13</v>
      </c>
      <c r="B72" s="168"/>
      <c r="C72" s="168"/>
      <c r="D72" s="168"/>
      <c r="E72" s="168"/>
      <c r="F72" s="168"/>
      <c r="G72" s="168"/>
      <c r="H72" s="168"/>
      <c r="I72" s="168"/>
    </row>
    <row r="73" spans="1:9" hidden="1">
      <c r="A73" s="169" t="s">
        <v>14</v>
      </c>
      <c r="B73" s="166"/>
      <c r="C73" s="166"/>
      <c r="D73" s="166"/>
      <c r="E73" s="166"/>
      <c r="F73" s="166"/>
      <c r="G73" s="166"/>
      <c r="H73" s="166"/>
      <c r="I73" s="166"/>
    </row>
    <row r="75" spans="1:9">
      <c r="A75" s="18"/>
      <c r="B75" s="13"/>
      <c r="C75" s="13"/>
      <c r="D75" s="144"/>
      <c r="E75" s="13"/>
      <c r="F75" s="14"/>
      <c r="G75" s="14"/>
      <c r="H75" s="14"/>
      <c r="I75" s="14"/>
    </row>
    <row r="76" spans="1:9">
      <c r="A76" s="156"/>
      <c r="B76" s="156"/>
      <c r="C76" s="156"/>
      <c r="D76" s="156"/>
      <c r="E76" s="156"/>
      <c r="F76" s="156"/>
      <c r="G76" s="156"/>
      <c r="H76" s="156"/>
      <c r="I76" s="156"/>
    </row>
  </sheetData>
  <mergeCells count="14">
    <mergeCell ref="A76:I76"/>
    <mergeCell ref="A8:A11"/>
    <mergeCell ref="B8:B11"/>
    <mergeCell ref="A12:A15"/>
    <mergeCell ref="B12:B15"/>
    <mergeCell ref="A71:I71"/>
    <mergeCell ref="A72:I72"/>
    <mergeCell ref="A73:I73"/>
    <mergeCell ref="C5:C6"/>
    <mergeCell ref="D5:E5"/>
    <mergeCell ref="F5:I5"/>
    <mergeCell ref="A2:I2"/>
    <mergeCell ref="B5:B6"/>
    <mergeCell ref="C3:I3"/>
  </mergeCells>
  <phoneticPr fontId="0" type="noConversion"/>
  <printOptions horizontalCentered="1"/>
  <pageMargins left="0.78740157480314965" right="0.39370078740157483" top="0.39370078740157483" bottom="0.39370078740157483" header="0.15748031496062992" footer="0.15748031496062992"/>
  <pageSetup paperSize="9" scale="105" fitToHeight="0" orientation="landscape" useFirstPageNumber="1" r:id="rId1"/>
  <headerFooter differentFirst="1" alignWithMargins="0">
    <oddFooter>&amp;C&amp;P</oddFooter>
  </headerFooter>
  <rowBreaks count="5" manualBreakCount="5">
    <brk id="26" min="1" max="8" man="1"/>
    <brk id="40" min="1" max="8" man="1"/>
    <brk id="52" min="1" max="8" man="1"/>
    <brk id="64" min="1" max="8" man="1"/>
    <brk id="70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4"/>
  <sheetViews>
    <sheetView showGridLines="0" view="pageBreakPreview" topLeftCell="B1" zoomScaleNormal="100" zoomScaleSheetLayoutView="100" workbookViewId="0">
      <selection activeCell="I24" sqref="I24:I25"/>
    </sheetView>
  </sheetViews>
  <sheetFormatPr defaultColWidth="9.140625" defaultRowHeight="12.75"/>
  <cols>
    <col min="1" max="1" width="14.28515625" style="1" hidden="1" customWidth="1"/>
    <col min="2" max="2" width="34.5703125" style="1" customWidth="1"/>
    <col min="3" max="3" width="42.7109375" style="1" hidden="1" customWidth="1"/>
    <col min="4" max="4" width="5.140625" style="1" bestFit="1" customWidth="1"/>
    <col min="5" max="5" width="6.140625" style="1" bestFit="1" customWidth="1"/>
    <col min="6" max="6" width="9" style="1" bestFit="1" customWidth="1"/>
    <col min="7" max="7" width="12.42578125" style="1" bestFit="1" customWidth="1"/>
    <col min="8" max="8" width="11.28515625" style="1" bestFit="1" customWidth="1"/>
    <col min="9" max="10" width="13.28515625" style="1" customWidth="1"/>
    <col min="11" max="12" width="13" style="1" customWidth="1"/>
    <col min="13" max="13" width="9.140625" style="1"/>
    <col min="14" max="14" width="10.42578125" style="1" bestFit="1" customWidth="1"/>
    <col min="15" max="16384" width="9.140625" style="1"/>
  </cols>
  <sheetData>
    <row r="1" spans="1:12">
      <c r="A1" s="15"/>
      <c r="B1" s="15"/>
      <c r="C1" s="15"/>
      <c r="D1" s="15"/>
      <c r="E1" s="15"/>
      <c r="F1" s="15"/>
      <c r="G1" s="15"/>
      <c r="H1" s="8"/>
      <c r="I1" s="8"/>
      <c r="J1" s="25"/>
      <c r="K1" s="25"/>
      <c r="L1" s="7" t="s">
        <v>15</v>
      </c>
    </row>
    <row r="2" spans="1:12" ht="33" customHeight="1">
      <c r="A2" s="203" t="s">
        <v>16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>
      <c r="A3" s="15"/>
      <c r="B3" s="15"/>
      <c r="C3" s="15"/>
      <c r="D3" s="15"/>
      <c r="E3" s="15"/>
      <c r="F3" s="15"/>
      <c r="G3" s="15"/>
      <c r="H3" s="8"/>
      <c r="I3" s="8"/>
      <c r="J3" s="8"/>
      <c r="K3" s="8"/>
      <c r="L3" s="8"/>
    </row>
    <row r="4" spans="1:12" ht="68.25" customHeight="1">
      <c r="A4" s="204" t="s">
        <v>2</v>
      </c>
      <c r="B4" s="204" t="s">
        <v>3</v>
      </c>
      <c r="C4" s="204" t="s">
        <v>17</v>
      </c>
      <c r="D4" s="207" t="s">
        <v>18</v>
      </c>
      <c r="E4" s="208"/>
      <c r="F4" s="208"/>
      <c r="G4" s="208"/>
      <c r="H4" s="209"/>
      <c r="I4" s="210" t="s">
        <v>19</v>
      </c>
      <c r="J4" s="211"/>
      <c r="K4" s="211"/>
      <c r="L4" s="212"/>
    </row>
    <row r="5" spans="1:12">
      <c r="A5" s="205"/>
      <c r="B5" s="205"/>
      <c r="C5" s="206"/>
      <c r="D5" s="28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9</v>
      </c>
      <c r="J5" s="9" t="s">
        <v>10</v>
      </c>
      <c r="K5" s="9" t="s">
        <v>45</v>
      </c>
      <c r="L5" s="9" t="s">
        <v>52</v>
      </c>
    </row>
    <row r="6" spans="1:12">
      <c r="A6" s="16">
        <v>1</v>
      </c>
      <c r="B6" s="17">
        <v>1</v>
      </c>
      <c r="C6" s="27">
        <v>3</v>
      </c>
      <c r="D6" s="29">
        <v>2</v>
      </c>
      <c r="E6" s="29">
        <v>3</v>
      </c>
      <c r="F6" s="29">
        <v>4</v>
      </c>
      <c r="G6" s="29">
        <v>5</v>
      </c>
      <c r="H6" s="29">
        <v>6</v>
      </c>
      <c r="I6" s="29">
        <v>7</v>
      </c>
      <c r="J6" s="29">
        <v>8</v>
      </c>
      <c r="K6" s="29">
        <v>9</v>
      </c>
      <c r="L6" s="29">
        <v>10</v>
      </c>
    </row>
    <row r="7" spans="1:12" ht="13.9" customHeight="1">
      <c r="A7" s="189"/>
      <c r="B7" s="192" t="s">
        <v>11</v>
      </c>
      <c r="C7" s="10"/>
      <c r="D7" s="4"/>
      <c r="E7" s="4"/>
      <c r="F7" s="4"/>
      <c r="G7" s="4"/>
      <c r="H7" s="4"/>
      <c r="I7" s="22"/>
      <c r="J7" s="22"/>
      <c r="K7" s="22"/>
      <c r="L7" s="22"/>
    </row>
    <row r="8" spans="1:12" ht="13.9" customHeight="1">
      <c r="A8" s="190"/>
      <c r="B8" s="193"/>
      <c r="C8" s="11"/>
      <c r="D8" s="5"/>
      <c r="E8" s="5"/>
      <c r="F8" s="5"/>
      <c r="G8" s="5"/>
      <c r="H8" s="5"/>
      <c r="I8" s="23"/>
      <c r="J8" s="23"/>
      <c r="K8" s="23"/>
      <c r="L8" s="23"/>
    </row>
    <row r="9" spans="1:12" ht="13.9" customHeight="1">
      <c r="A9" s="190"/>
      <c r="B9" s="193"/>
      <c r="C9" s="26"/>
      <c r="D9" s="6"/>
      <c r="E9" s="6"/>
      <c r="F9" s="6"/>
      <c r="G9" s="6"/>
      <c r="H9" s="6"/>
      <c r="I9" s="30"/>
      <c r="J9" s="30"/>
      <c r="K9" s="30"/>
      <c r="L9" s="30"/>
    </row>
    <row r="10" spans="1:12">
      <c r="A10" s="116"/>
      <c r="B10" s="117"/>
      <c r="C10" s="182" t="s">
        <v>25</v>
      </c>
      <c r="D10" s="195"/>
      <c r="E10" s="195"/>
      <c r="F10" s="195"/>
      <c r="G10" s="195"/>
      <c r="H10" s="196"/>
      <c r="I10" s="21"/>
      <c r="J10" s="21"/>
      <c r="K10" s="21"/>
      <c r="L10" s="21"/>
    </row>
    <row r="11" spans="1:12">
      <c r="A11" s="61"/>
      <c r="B11" s="103"/>
      <c r="C11" s="63"/>
      <c r="D11" s="111"/>
      <c r="E11" s="111"/>
      <c r="F11" s="111"/>
      <c r="G11" s="112" t="s">
        <v>201</v>
      </c>
      <c r="H11" s="112" t="s">
        <v>191</v>
      </c>
      <c r="I11" s="113">
        <f>I12+I13+I14</f>
        <v>212623.43</v>
      </c>
      <c r="J11" s="113">
        <f>J12+J13+J14</f>
        <v>247590.39999999999</v>
      </c>
      <c r="K11" s="113">
        <f>K12+K13+K14</f>
        <v>227160.7</v>
      </c>
      <c r="L11" s="113">
        <f>L12+L13+L14</f>
        <v>233433.9</v>
      </c>
    </row>
    <row r="12" spans="1:12">
      <c r="A12" s="189"/>
      <c r="B12" s="192" t="s">
        <v>26</v>
      </c>
      <c r="C12" s="4"/>
      <c r="D12" s="69" t="s">
        <v>92</v>
      </c>
      <c r="E12" s="60" t="s">
        <v>189</v>
      </c>
      <c r="F12" s="20" t="s">
        <v>190</v>
      </c>
      <c r="G12" s="60" t="s">
        <v>200</v>
      </c>
      <c r="H12" s="20" t="s">
        <v>191</v>
      </c>
      <c r="I12" s="21">
        <f>I24</f>
        <v>16973.13</v>
      </c>
      <c r="J12" s="21">
        <f>J24</f>
        <v>27000</v>
      </c>
      <c r="K12" s="21">
        <f>K24</f>
        <v>17547.400000000001</v>
      </c>
      <c r="L12" s="21">
        <f>L24</f>
        <v>18041</v>
      </c>
    </row>
    <row r="13" spans="1:12">
      <c r="A13" s="190"/>
      <c r="B13" s="193"/>
      <c r="C13" s="71"/>
      <c r="D13" s="69" t="s">
        <v>92</v>
      </c>
      <c r="E13" s="60" t="s">
        <v>189</v>
      </c>
      <c r="F13" s="20" t="s">
        <v>190</v>
      </c>
      <c r="G13" s="60" t="s">
        <v>192</v>
      </c>
      <c r="H13" s="20" t="s">
        <v>191</v>
      </c>
      <c r="I13" s="21">
        <f>I38+I41+I50+I53+I56+I60</f>
        <v>2000</v>
      </c>
      <c r="J13" s="21">
        <f>J38+J41+J50+J53+J56+J60</f>
        <v>1997.9</v>
      </c>
      <c r="K13" s="21">
        <f>K38+K41+K50+K53+K56+K60</f>
        <v>2015.6</v>
      </c>
      <c r="L13" s="21">
        <f>L38+L41+L50+L53+L56+L60</f>
        <v>2031.6</v>
      </c>
    </row>
    <row r="14" spans="1:12">
      <c r="A14" s="190"/>
      <c r="B14" s="193"/>
      <c r="C14" s="71"/>
      <c r="D14" s="69" t="s">
        <v>92</v>
      </c>
      <c r="E14" s="60" t="s">
        <v>189</v>
      </c>
      <c r="F14" s="20" t="s">
        <v>190</v>
      </c>
      <c r="G14" s="60" t="s">
        <v>193</v>
      </c>
      <c r="H14" s="20" t="s">
        <v>191</v>
      </c>
      <c r="I14" s="21">
        <f>I70+I73+I75+I77+I80+I88</f>
        <v>193650.3</v>
      </c>
      <c r="J14" s="21">
        <f>J70+J73+J75+J77+J80+J88</f>
        <v>218592.5</v>
      </c>
      <c r="K14" s="21">
        <f>K70+K73+K75+K77+K80+K88</f>
        <v>207597.7</v>
      </c>
      <c r="L14" s="21">
        <f>L70+L73+L75+L77+L80+L88</f>
        <v>213361.3</v>
      </c>
    </row>
    <row r="15" spans="1:12">
      <c r="A15" s="190"/>
      <c r="B15" s="193"/>
      <c r="C15" s="71"/>
      <c r="D15" s="69"/>
      <c r="E15" s="60"/>
      <c r="F15" s="20"/>
      <c r="G15" s="60" t="s">
        <v>202</v>
      </c>
      <c r="H15" s="20" t="s">
        <v>191</v>
      </c>
      <c r="I15" s="21">
        <f>I16+I17+I18</f>
        <v>149207</v>
      </c>
      <c r="J15" s="21">
        <f>J16+J17+J18</f>
        <v>145967.80000000002</v>
      </c>
      <c r="K15" s="21">
        <f>K16+K17+K18</f>
        <v>145961.60000000001</v>
      </c>
      <c r="L15" s="21">
        <f>L16+L17+L18</f>
        <v>145961.60000000001</v>
      </c>
    </row>
    <row r="16" spans="1:12">
      <c r="A16" s="190"/>
      <c r="B16" s="193"/>
      <c r="C16" s="71"/>
      <c r="D16" s="69" t="s">
        <v>92</v>
      </c>
      <c r="E16" s="60" t="s">
        <v>189</v>
      </c>
      <c r="F16" s="20" t="s">
        <v>190</v>
      </c>
      <c r="G16" s="60" t="s">
        <v>203</v>
      </c>
      <c r="H16" s="20" t="s">
        <v>191</v>
      </c>
      <c r="I16" s="21">
        <f>I25</f>
        <v>13095.8</v>
      </c>
      <c r="J16" s="21">
        <f>J25</f>
        <v>11095.8</v>
      </c>
      <c r="K16" s="21">
        <f>K25</f>
        <v>11095.8</v>
      </c>
      <c r="L16" s="21">
        <f>L25</f>
        <v>11095.8</v>
      </c>
    </row>
    <row r="17" spans="1:12">
      <c r="A17" s="190"/>
      <c r="B17" s="193"/>
      <c r="C17" s="71"/>
      <c r="D17" s="69" t="s">
        <v>92</v>
      </c>
      <c r="E17" s="60" t="s">
        <v>189</v>
      </c>
      <c r="F17" s="20" t="s">
        <v>190</v>
      </c>
      <c r="G17" s="60" t="s">
        <v>212</v>
      </c>
      <c r="H17" s="20" t="s">
        <v>191</v>
      </c>
      <c r="I17" s="21">
        <f>I27+I29+I31+I33+I35+I39+I42+I46+I48+I51+I54+I57+I61+I63+I65+I44</f>
        <v>25413.4</v>
      </c>
      <c r="J17" s="21">
        <f>J27+J29+J31+J33+J35+J39+J42+J46+J48+J51+J54+J57+J61+J63+J65+J44</f>
        <v>19427.399999999998</v>
      </c>
      <c r="K17" s="21">
        <f>K27+K29+K31+K33+K35+K39+K42+K46+K48+K51+K54+K57+K61+K63+K65+K44</f>
        <v>19421.199999999997</v>
      </c>
      <c r="L17" s="21">
        <f>L27+L29+L31+L33+L35+L39+L42+L46+L48+L51+L54+L57+L61+L63+L65+L44</f>
        <v>19421.199999999997</v>
      </c>
    </row>
    <row r="18" spans="1:12">
      <c r="A18" s="190"/>
      <c r="B18" s="193"/>
      <c r="C18" s="71"/>
      <c r="D18" s="69" t="s">
        <v>92</v>
      </c>
      <c r="E18" s="60" t="s">
        <v>189</v>
      </c>
      <c r="F18" s="20" t="s">
        <v>190</v>
      </c>
      <c r="G18" s="60" t="s">
        <v>194</v>
      </c>
      <c r="H18" s="20" t="s">
        <v>191</v>
      </c>
      <c r="I18" s="21">
        <f>I68+I71+I78+I83+I85+I91+I93+I95+I97+I100+I102+I105+I107+I109+I81+I89</f>
        <v>110697.8</v>
      </c>
      <c r="J18" s="21">
        <f>J68+J71+J78+J83+J85+J91+J93+J95+J97+J100+J102+J105+J107+J109+J81+J89</f>
        <v>115444.60000000002</v>
      </c>
      <c r="K18" s="21">
        <f>K68+K71+K78+K83+K85+K91+K93+K95+K97+K100+K102+K105+K107+K109+K81+K89</f>
        <v>115444.60000000002</v>
      </c>
      <c r="L18" s="21">
        <f>L68+L71+L78+L83+L85+L91+L93+L95+L97+L100+L102+L105+L107+L109+L81+L89</f>
        <v>115444.60000000002</v>
      </c>
    </row>
    <row r="19" spans="1:12">
      <c r="A19" s="190"/>
      <c r="B19" s="193"/>
      <c r="C19" s="71"/>
      <c r="D19" s="105"/>
      <c r="E19" s="106"/>
      <c r="F19" s="107"/>
      <c r="G19" s="104"/>
      <c r="H19" s="71"/>
      <c r="I19" s="58"/>
      <c r="J19" s="58"/>
      <c r="K19" s="58"/>
      <c r="L19" s="58"/>
    </row>
    <row r="20" spans="1:12">
      <c r="A20" s="190"/>
      <c r="B20" s="193"/>
      <c r="C20" s="5"/>
      <c r="D20" s="73" t="s">
        <v>92</v>
      </c>
      <c r="E20" s="72" t="s">
        <v>184</v>
      </c>
      <c r="F20" s="72" t="s">
        <v>185</v>
      </c>
      <c r="G20" s="74" t="s">
        <v>204</v>
      </c>
      <c r="H20" s="5" t="s">
        <v>93</v>
      </c>
      <c r="I20" s="23">
        <f>I138</f>
        <v>30878.3</v>
      </c>
      <c r="J20" s="23">
        <f>J138</f>
        <v>35331.1</v>
      </c>
      <c r="K20" s="23">
        <f>K138</f>
        <v>36574.999999999993</v>
      </c>
      <c r="L20" s="23">
        <f>L138</f>
        <v>37696.5</v>
      </c>
    </row>
    <row r="21" spans="1:12">
      <c r="A21" s="190"/>
      <c r="B21" s="193"/>
      <c r="C21" s="6"/>
      <c r="D21" s="75"/>
      <c r="E21" s="76"/>
      <c r="F21" s="76"/>
      <c r="G21" s="77"/>
      <c r="H21" s="6"/>
      <c r="I21" s="24">
        <f>I11+I15+I20</f>
        <v>392708.73</v>
      </c>
      <c r="J21" s="24">
        <f>J11+J15+J20</f>
        <v>428889.3</v>
      </c>
      <c r="K21" s="24">
        <f>K11+K15+K20</f>
        <v>409697.30000000005</v>
      </c>
      <c r="L21" s="24">
        <f>L11+L15+L20</f>
        <v>417092</v>
      </c>
    </row>
    <row r="22" spans="1:12">
      <c r="A22" s="191"/>
      <c r="B22" s="194"/>
      <c r="C22" s="182" t="s">
        <v>27</v>
      </c>
      <c r="D22" s="183"/>
      <c r="E22" s="183"/>
      <c r="F22" s="183"/>
      <c r="G22" s="183"/>
      <c r="H22" s="184"/>
      <c r="I22" s="21"/>
      <c r="J22" s="21"/>
      <c r="K22" s="21"/>
      <c r="L22" s="21"/>
    </row>
    <row r="23" spans="1:12" ht="72.599999999999994" customHeight="1">
      <c r="A23" s="61"/>
      <c r="B23" s="86" t="s">
        <v>104</v>
      </c>
      <c r="C23" s="87"/>
      <c r="D23" s="88"/>
      <c r="E23" s="88"/>
      <c r="F23" s="88"/>
      <c r="G23" s="88"/>
      <c r="H23" s="88"/>
      <c r="I23" s="62"/>
      <c r="J23" s="62"/>
      <c r="K23" s="21"/>
      <c r="L23" s="21"/>
    </row>
    <row r="24" spans="1:12" ht="24" customHeight="1">
      <c r="A24" s="170" t="s">
        <v>95</v>
      </c>
      <c r="B24" s="197" t="s">
        <v>94</v>
      </c>
      <c r="C24" s="63"/>
      <c r="D24" s="92" t="s">
        <v>92</v>
      </c>
      <c r="E24" s="93" t="s">
        <v>189</v>
      </c>
      <c r="F24" s="20" t="s">
        <v>190</v>
      </c>
      <c r="G24" s="93" t="s">
        <v>200</v>
      </c>
      <c r="H24" s="93" t="s">
        <v>191</v>
      </c>
      <c r="I24" s="21">
        <v>16973.13</v>
      </c>
      <c r="J24" s="21">
        <v>27000</v>
      </c>
      <c r="K24" s="21">
        <v>17547.400000000001</v>
      </c>
      <c r="L24" s="21">
        <v>18041</v>
      </c>
    </row>
    <row r="25" spans="1:12" ht="24" customHeight="1">
      <c r="A25" s="171"/>
      <c r="B25" s="198"/>
      <c r="C25" s="63"/>
      <c r="D25" s="92" t="s">
        <v>92</v>
      </c>
      <c r="E25" s="93" t="s">
        <v>189</v>
      </c>
      <c r="F25" s="20" t="s">
        <v>190</v>
      </c>
      <c r="G25" s="93" t="s">
        <v>203</v>
      </c>
      <c r="H25" s="93" t="s">
        <v>191</v>
      </c>
      <c r="I25" s="21">
        <v>13095.8</v>
      </c>
      <c r="J25" s="21">
        <v>11095.8</v>
      </c>
      <c r="K25" s="21">
        <v>11095.8</v>
      </c>
      <c r="L25" s="21">
        <v>11095.8</v>
      </c>
    </row>
    <row r="26" spans="1:12">
      <c r="A26" s="172"/>
      <c r="B26" s="199"/>
      <c r="C26" s="63"/>
      <c r="D26" s="176" t="s">
        <v>27</v>
      </c>
      <c r="E26" s="177"/>
      <c r="F26" s="177"/>
      <c r="G26" s="177"/>
      <c r="H26" s="178"/>
      <c r="I26" s="21">
        <f>I24+I25</f>
        <v>30068.93</v>
      </c>
      <c r="J26" s="21">
        <f>J24+J25</f>
        <v>38095.800000000003</v>
      </c>
      <c r="K26" s="21">
        <f>K24+K25</f>
        <v>28643.200000000001</v>
      </c>
      <c r="L26" s="21">
        <f>L24+L25</f>
        <v>29136.799999999999</v>
      </c>
    </row>
    <row r="27" spans="1:12" ht="39.6" customHeight="1">
      <c r="A27" s="170" t="s">
        <v>99</v>
      </c>
      <c r="B27" s="173" t="s">
        <v>101</v>
      </c>
      <c r="C27" s="63"/>
      <c r="D27" s="92" t="s">
        <v>92</v>
      </c>
      <c r="E27" s="93" t="s">
        <v>189</v>
      </c>
      <c r="F27" s="70" t="s">
        <v>190</v>
      </c>
      <c r="G27" s="93" t="s">
        <v>212</v>
      </c>
      <c r="H27" s="93" t="s">
        <v>191</v>
      </c>
      <c r="I27" s="21">
        <v>9.1999999999999993</v>
      </c>
      <c r="J27" s="21">
        <v>0</v>
      </c>
      <c r="K27" s="21">
        <v>0</v>
      </c>
      <c r="L27" s="21">
        <v>0</v>
      </c>
    </row>
    <row r="28" spans="1:12">
      <c r="A28" s="172"/>
      <c r="B28" s="175"/>
      <c r="C28" s="63"/>
      <c r="D28" s="176" t="s">
        <v>27</v>
      </c>
      <c r="E28" s="177"/>
      <c r="F28" s="177"/>
      <c r="G28" s="177"/>
      <c r="H28" s="178"/>
      <c r="I28" s="21">
        <f>I27</f>
        <v>9.1999999999999993</v>
      </c>
      <c r="J28" s="21">
        <f>J27</f>
        <v>0</v>
      </c>
      <c r="K28" s="21">
        <f>K27</f>
        <v>0</v>
      </c>
      <c r="L28" s="21">
        <f>L27</f>
        <v>0</v>
      </c>
    </row>
    <row r="29" spans="1:12" ht="39.6" customHeight="1">
      <c r="A29" s="170" t="s">
        <v>103</v>
      </c>
      <c r="B29" s="173" t="s">
        <v>197</v>
      </c>
      <c r="C29" s="63"/>
      <c r="D29" s="92" t="s">
        <v>92</v>
      </c>
      <c r="E29" s="93" t="s">
        <v>189</v>
      </c>
      <c r="F29" s="70" t="s">
        <v>190</v>
      </c>
      <c r="G29" s="93" t="s">
        <v>212</v>
      </c>
      <c r="H29" s="93" t="s">
        <v>191</v>
      </c>
      <c r="I29" s="21">
        <v>4019.1</v>
      </c>
      <c r="J29" s="21">
        <v>1872.7</v>
      </c>
      <c r="K29" s="21">
        <v>1872.7</v>
      </c>
      <c r="L29" s="21">
        <v>1872.7</v>
      </c>
    </row>
    <row r="30" spans="1:12" ht="20.45" customHeight="1">
      <c r="A30" s="172"/>
      <c r="B30" s="175"/>
      <c r="C30" s="63"/>
      <c r="D30" s="176" t="s">
        <v>27</v>
      </c>
      <c r="E30" s="177"/>
      <c r="F30" s="177"/>
      <c r="G30" s="177"/>
      <c r="H30" s="178"/>
      <c r="I30" s="21">
        <f>I29</f>
        <v>4019.1</v>
      </c>
      <c r="J30" s="21">
        <f>J29</f>
        <v>1872.7</v>
      </c>
      <c r="K30" s="21">
        <f>K29</f>
        <v>1872.7</v>
      </c>
      <c r="L30" s="21">
        <f>L29</f>
        <v>1872.7</v>
      </c>
    </row>
    <row r="31" spans="1:12" ht="51.6" customHeight="1">
      <c r="A31" s="170" t="s">
        <v>102</v>
      </c>
      <c r="B31" s="173" t="s">
        <v>198</v>
      </c>
      <c r="C31" s="63"/>
      <c r="D31" s="92" t="s">
        <v>92</v>
      </c>
      <c r="E31" s="93" t="s">
        <v>189</v>
      </c>
      <c r="F31" s="70" t="s">
        <v>190</v>
      </c>
      <c r="G31" s="93" t="s">
        <v>212</v>
      </c>
      <c r="H31" s="93" t="s">
        <v>191</v>
      </c>
      <c r="I31" s="21">
        <v>276</v>
      </c>
      <c r="J31" s="21">
        <v>276</v>
      </c>
      <c r="K31" s="21">
        <v>276</v>
      </c>
      <c r="L31" s="21">
        <v>276</v>
      </c>
    </row>
    <row r="32" spans="1:12">
      <c r="A32" s="172"/>
      <c r="B32" s="175"/>
      <c r="C32" s="63"/>
      <c r="D32" s="200" t="s">
        <v>27</v>
      </c>
      <c r="E32" s="201"/>
      <c r="F32" s="201"/>
      <c r="G32" s="201"/>
      <c r="H32" s="202"/>
      <c r="I32" s="21">
        <f>I31</f>
        <v>276</v>
      </c>
      <c r="J32" s="21">
        <f>J31</f>
        <v>276</v>
      </c>
      <c r="K32" s="21">
        <f>K31</f>
        <v>276</v>
      </c>
      <c r="L32" s="21">
        <f>L31</f>
        <v>276</v>
      </c>
    </row>
    <row r="33" spans="1:12" ht="26.45" customHeight="1">
      <c r="A33" s="170" t="s">
        <v>106</v>
      </c>
      <c r="B33" s="173" t="s">
        <v>105</v>
      </c>
      <c r="C33" s="63"/>
      <c r="D33" s="92" t="s">
        <v>92</v>
      </c>
      <c r="E33" s="93" t="s">
        <v>189</v>
      </c>
      <c r="F33" s="70" t="s">
        <v>190</v>
      </c>
      <c r="G33" s="93" t="s">
        <v>212</v>
      </c>
      <c r="H33" s="93" t="s">
        <v>191</v>
      </c>
      <c r="I33" s="21">
        <v>6.2</v>
      </c>
      <c r="J33" s="21">
        <v>6.2</v>
      </c>
      <c r="K33" s="21">
        <v>0</v>
      </c>
      <c r="L33" s="21">
        <v>0</v>
      </c>
    </row>
    <row r="34" spans="1:12">
      <c r="A34" s="172"/>
      <c r="B34" s="175"/>
      <c r="C34" s="63"/>
      <c r="D34" s="176" t="s">
        <v>27</v>
      </c>
      <c r="E34" s="177"/>
      <c r="F34" s="177"/>
      <c r="G34" s="177"/>
      <c r="H34" s="178"/>
      <c r="I34" s="21">
        <f>I33</f>
        <v>6.2</v>
      </c>
      <c r="J34" s="21">
        <f>J33</f>
        <v>6.2</v>
      </c>
      <c r="K34" s="21">
        <f>K33</f>
        <v>0</v>
      </c>
      <c r="L34" s="21">
        <f>L33</f>
        <v>0</v>
      </c>
    </row>
    <row r="35" spans="1:12" ht="39.6" customHeight="1">
      <c r="A35" s="170" t="s">
        <v>109</v>
      </c>
      <c r="B35" s="173" t="s">
        <v>110</v>
      </c>
      <c r="C35" s="63"/>
      <c r="D35" s="92" t="s">
        <v>92</v>
      </c>
      <c r="E35" s="93" t="s">
        <v>189</v>
      </c>
      <c r="F35" s="70" t="s">
        <v>190</v>
      </c>
      <c r="G35" s="93" t="s">
        <v>212</v>
      </c>
      <c r="H35" s="93" t="s">
        <v>191</v>
      </c>
      <c r="I35" s="21">
        <v>47.4</v>
      </c>
      <c r="J35" s="21">
        <v>0</v>
      </c>
      <c r="K35" s="21">
        <v>0</v>
      </c>
      <c r="L35" s="21">
        <v>0</v>
      </c>
    </row>
    <row r="36" spans="1:12" ht="19.899999999999999" customHeight="1">
      <c r="A36" s="172"/>
      <c r="B36" s="175"/>
      <c r="C36" s="63"/>
      <c r="D36" s="176" t="s">
        <v>27</v>
      </c>
      <c r="E36" s="177"/>
      <c r="F36" s="177"/>
      <c r="G36" s="177"/>
      <c r="H36" s="178"/>
      <c r="I36" s="21">
        <f>I35</f>
        <v>47.4</v>
      </c>
      <c r="J36" s="21">
        <f>J35</f>
        <v>0</v>
      </c>
      <c r="K36" s="21">
        <f>K35</f>
        <v>0</v>
      </c>
      <c r="L36" s="21">
        <f>L35</f>
        <v>0</v>
      </c>
    </row>
    <row r="37" spans="1:12" ht="25.5">
      <c r="A37" s="80"/>
      <c r="B37" s="81" t="s">
        <v>132</v>
      </c>
      <c r="C37" s="63"/>
      <c r="I37" s="21"/>
      <c r="J37" s="21"/>
      <c r="K37" s="21"/>
      <c r="L37" s="21"/>
    </row>
    <row r="38" spans="1:12" ht="26.45" customHeight="1">
      <c r="A38" s="170" t="s">
        <v>114</v>
      </c>
      <c r="B38" s="173" t="s">
        <v>111</v>
      </c>
      <c r="C38" s="63"/>
      <c r="D38" s="92" t="s">
        <v>92</v>
      </c>
      <c r="E38" s="93" t="s">
        <v>189</v>
      </c>
      <c r="F38" s="20" t="s">
        <v>190</v>
      </c>
      <c r="G38" s="93" t="s">
        <v>192</v>
      </c>
      <c r="H38" s="94">
        <v>621</v>
      </c>
      <c r="I38" s="21">
        <v>2000</v>
      </c>
      <c r="J38" s="21"/>
      <c r="K38" s="21"/>
      <c r="L38" s="21"/>
    </row>
    <row r="39" spans="1:12" ht="18.600000000000001" customHeight="1">
      <c r="A39" s="171"/>
      <c r="B39" s="174"/>
      <c r="C39" s="63"/>
      <c r="D39" s="92" t="s">
        <v>92</v>
      </c>
      <c r="E39" s="93" t="s">
        <v>189</v>
      </c>
      <c r="F39" s="20" t="s">
        <v>190</v>
      </c>
      <c r="G39" s="93" t="s">
        <v>212</v>
      </c>
      <c r="H39" s="94">
        <v>621</v>
      </c>
      <c r="I39" s="21">
        <v>1795.6</v>
      </c>
      <c r="J39" s="21">
        <v>810.9</v>
      </c>
      <c r="K39" s="21">
        <v>810.9</v>
      </c>
      <c r="L39" s="21">
        <v>810.9</v>
      </c>
    </row>
    <row r="40" spans="1:12">
      <c r="A40" s="172"/>
      <c r="B40" s="175"/>
      <c r="C40" s="63"/>
      <c r="D40" s="176" t="s">
        <v>27</v>
      </c>
      <c r="E40" s="177"/>
      <c r="F40" s="177"/>
      <c r="G40" s="177"/>
      <c r="H40" s="178"/>
      <c r="I40" s="21">
        <f>I38+I39</f>
        <v>3795.6</v>
      </c>
      <c r="J40" s="21">
        <f>J38+J39</f>
        <v>810.9</v>
      </c>
      <c r="K40" s="21">
        <f>K38+K39</f>
        <v>810.9</v>
      </c>
      <c r="L40" s="21">
        <f>L38+L39</f>
        <v>810.9</v>
      </c>
    </row>
    <row r="41" spans="1:12" ht="26.45" customHeight="1">
      <c r="A41" s="170" t="s">
        <v>115</v>
      </c>
      <c r="B41" s="173" t="s">
        <v>187</v>
      </c>
      <c r="C41" s="63"/>
      <c r="D41" s="92" t="s">
        <v>92</v>
      </c>
      <c r="E41" s="93" t="s">
        <v>189</v>
      </c>
      <c r="F41" s="20" t="s">
        <v>190</v>
      </c>
      <c r="G41" s="93" t="s">
        <v>192</v>
      </c>
      <c r="H41" s="94">
        <v>621</v>
      </c>
      <c r="I41" s="95">
        <v>0</v>
      </c>
      <c r="J41" s="21">
        <v>1997.9</v>
      </c>
      <c r="K41" s="21">
        <v>2015.6</v>
      </c>
      <c r="L41" s="21">
        <v>2031.6</v>
      </c>
    </row>
    <row r="42" spans="1:12" ht="26.45" customHeight="1">
      <c r="A42" s="171"/>
      <c r="B42" s="174"/>
      <c r="C42" s="63"/>
      <c r="D42" s="92" t="s">
        <v>92</v>
      </c>
      <c r="E42" s="93" t="s">
        <v>189</v>
      </c>
      <c r="F42" s="20" t="s">
        <v>190</v>
      </c>
      <c r="G42" s="93" t="s">
        <v>212</v>
      </c>
      <c r="H42" s="94">
        <v>621</v>
      </c>
      <c r="I42" s="21">
        <v>4570.3</v>
      </c>
      <c r="J42" s="21">
        <v>4570.3</v>
      </c>
      <c r="K42" s="21">
        <v>4570.3</v>
      </c>
      <c r="L42" s="21">
        <v>4570.3</v>
      </c>
    </row>
    <row r="43" spans="1:12">
      <c r="A43" s="172"/>
      <c r="B43" s="175"/>
      <c r="C43" s="63"/>
      <c r="D43" s="176" t="s">
        <v>27</v>
      </c>
      <c r="E43" s="177"/>
      <c r="F43" s="177"/>
      <c r="G43" s="177"/>
      <c r="H43" s="178"/>
      <c r="I43" s="21">
        <f>I41+I42</f>
        <v>4570.3</v>
      </c>
      <c r="J43" s="21">
        <f>J41+J42</f>
        <v>6568.2000000000007</v>
      </c>
      <c r="K43" s="21">
        <f>K41+K42</f>
        <v>6585.9</v>
      </c>
      <c r="L43" s="21">
        <f>L41+L42</f>
        <v>6601.9</v>
      </c>
    </row>
    <row r="44" spans="1:12" ht="39.6" customHeight="1">
      <c r="A44" s="170" t="s">
        <v>117</v>
      </c>
      <c r="B44" s="173" t="s">
        <v>113</v>
      </c>
      <c r="C44" s="63"/>
      <c r="D44" s="92" t="s">
        <v>92</v>
      </c>
      <c r="E44" s="93" t="s">
        <v>189</v>
      </c>
      <c r="F44" s="70" t="s">
        <v>190</v>
      </c>
      <c r="G44" s="93" t="s">
        <v>212</v>
      </c>
      <c r="H44" s="94">
        <v>621</v>
      </c>
      <c r="I44" s="21">
        <f>2174.2+1795.2</f>
        <v>3969.3999999999996</v>
      </c>
      <c r="J44" s="21">
        <f>2174.2+1406.1</f>
        <v>3580.2999999999997</v>
      </c>
      <c r="K44" s="21">
        <f>2174.2+1406.1</f>
        <v>3580.2999999999997</v>
      </c>
      <c r="L44" s="21">
        <f>2174.2+1406.1</f>
        <v>3580.2999999999997</v>
      </c>
    </row>
    <row r="45" spans="1:12" ht="14.25" customHeight="1">
      <c r="A45" s="172"/>
      <c r="B45" s="175"/>
      <c r="C45" s="63"/>
      <c r="D45" s="176" t="s">
        <v>27</v>
      </c>
      <c r="E45" s="177"/>
      <c r="F45" s="177"/>
      <c r="G45" s="177"/>
      <c r="H45" s="178"/>
      <c r="I45" s="21">
        <f>I44</f>
        <v>3969.3999999999996</v>
      </c>
      <c r="J45" s="21">
        <f>J44</f>
        <v>3580.2999999999997</v>
      </c>
      <c r="K45" s="21">
        <f>K44</f>
        <v>3580.2999999999997</v>
      </c>
      <c r="L45" s="21">
        <f>L44</f>
        <v>3580.2999999999997</v>
      </c>
    </row>
    <row r="46" spans="1:12" ht="26.45" customHeight="1">
      <c r="A46" s="170" t="s">
        <v>125</v>
      </c>
      <c r="B46" s="173" t="s">
        <v>119</v>
      </c>
      <c r="C46" s="63"/>
      <c r="D46" s="92" t="s">
        <v>92</v>
      </c>
      <c r="E46" s="93" t="s">
        <v>189</v>
      </c>
      <c r="F46" s="70" t="s">
        <v>190</v>
      </c>
      <c r="G46" s="93" t="s">
        <v>212</v>
      </c>
      <c r="H46" s="94">
        <v>621</v>
      </c>
      <c r="I46" s="21">
        <v>184.9</v>
      </c>
      <c r="J46" s="21">
        <v>184.9</v>
      </c>
      <c r="K46" s="21">
        <v>184.9</v>
      </c>
      <c r="L46" s="21">
        <v>184.9</v>
      </c>
    </row>
    <row r="47" spans="1:12">
      <c r="A47" s="172"/>
      <c r="B47" s="175"/>
      <c r="C47" s="63"/>
      <c r="D47" s="176" t="s">
        <v>27</v>
      </c>
      <c r="E47" s="177"/>
      <c r="F47" s="177"/>
      <c r="G47" s="177"/>
      <c r="H47" s="178"/>
      <c r="I47" s="21">
        <f>I46</f>
        <v>184.9</v>
      </c>
      <c r="J47" s="21">
        <f>J46</f>
        <v>184.9</v>
      </c>
      <c r="K47" s="21">
        <f>K46</f>
        <v>184.9</v>
      </c>
      <c r="L47" s="21">
        <f>L46</f>
        <v>184.9</v>
      </c>
    </row>
    <row r="48" spans="1:12" ht="26.45" customHeight="1">
      <c r="A48" s="170" t="s">
        <v>126</v>
      </c>
      <c r="B48" s="173" t="s">
        <v>120</v>
      </c>
      <c r="C48" s="63"/>
      <c r="D48" s="92" t="s">
        <v>92</v>
      </c>
      <c r="E48" s="93" t="s">
        <v>189</v>
      </c>
      <c r="F48" s="70" t="s">
        <v>190</v>
      </c>
      <c r="G48" s="93" t="s">
        <v>212</v>
      </c>
      <c r="H48" s="94">
        <v>621</v>
      </c>
      <c r="I48" s="21">
        <v>118</v>
      </c>
      <c r="J48" s="21">
        <v>118</v>
      </c>
      <c r="K48" s="21">
        <v>118</v>
      </c>
      <c r="L48" s="21">
        <v>118</v>
      </c>
    </row>
    <row r="49" spans="1:12">
      <c r="A49" s="172"/>
      <c r="B49" s="175"/>
      <c r="C49" s="63"/>
      <c r="D49" s="176" t="s">
        <v>27</v>
      </c>
      <c r="E49" s="177"/>
      <c r="F49" s="177"/>
      <c r="G49" s="177"/>
      <c r="H49" s="178"/>
      <c r="I49" s="21">
        <f>I48</f>
        <v>118</v>
      </c>
      <c r="J49" s="21">
        <f>J48</f>
        <v>118</v>
      </c>
      <c r="K49" s="21">
        <f>K48</f>
        <v>118</v>
      </c>
      <c r="L49" s="21">
        <f>L48</f>
        <v>118</v>
      </c>
    </row>
    <row r="50" spans="1:12" ht="39.6" customHeight="1">
      <c r="A50" s="170" t="s">
        <v>127</v>
      </c>
      <c r="B50" s="173" t="s">
        <v>121</v>
      </c>
      <c r="C50" s="63"/>
      <c r="D50" s="92" t="s">
        <v>92</v>
      </c>
      <c r="E50" s="93" t="s">
        <v>189</v>
      </c>
      <c r="F50" s="20" t="s">
        <v>190</v>
      </c>
      <c r="G50" s="93" t="s">
        <v>192</v>
      </c>
      <c r="H50" s="94">
        <v>621</v>
      </c>
      <c r="I50" s="21">
        <v>0</v>
      </c>
      <c r="J50" s="21"/>
      <c r="K50" s="21"/>
      <c r="L50" s="21"/>
    </row>
    <row r="51" spans="1:12" ht="39.6" customHeight="1">
      <c r="A51" s="171"/>
      <c r="B51" s="174"/>
      <c r="C51" s="63"/>
      <c r="D51" s="92" t="s">
        <v>92</v>
      </c>
      <c r="E51" s="93" t="s">
        <v>189</v>
      </c>
      <c r="F51" s="20" t="s">
        <v>190</v>
      </c>
      <c r="G51" s="93" t="s">
        <v>212</v>
      </c>
      <c r="H51" s="94">
        <v>621</v>
      </c>
      <c r="I51" s="21">
        <f>684.1+143.1</f>
        <v>827.2</v>
      </c>
      <c r="J51" s="21">
        <f>504.4+88</f>
        <v>592.4</v>
      </c>
      <c r="K51" s="21">
        <f>504.4+88</f>
        <v>592.4</v>
      </c>
      <c r="L51" s="21">
        <f>504.4+88</f>
        <v>592.4</v>
      </c>
    </row>
    <row r="52" spans="1:12">
      <c r="A52" s="172"/>
      <c r="B52" s="175"/>
      <c r="C52" s="63"/>
      <c r="D52" s="176" t="s">
        <v>27</v>
      </c>
      <c r="E52" s="177"/>
      <c r="F52" s="177"/>
      <c r="G52" s="177"/>
      <c r="H52" s="178"/>
      <c r="I52" s="21">
        <f>I50+I51</f>
        <v>827.2</v>
      </c>
      <c r="J52" s="21">
        <f>J50+J51</f>
        <v>592.4</v>
      </c>
      <c r="K52" s="21">
        <f>K50+K51</f>
        <v>592.4</v>
      </c>
      <c r="L52" s="21">
        <f>L50+L51</f>
        <v>592.4</v>
      </c>
    </row>
    <row r="53" spans="1:12" ht="24" customHeight="1">
      <c r="A53" s="170" t="s">
        <v>129</v>
      </c>
      <c r="B53" s="173" t="s">
        <v>123</v>
      </c>
      <c r="C53" s="63"/>
      <c r="D53" s="92" t="s">
        <v>92</v>
      </c>
      <c r="E53" s="93" t="s">
        <v>189</v>
      </c>
      <c r="F53" s="20" t="s">
        <v>190</v>
      </c>
      <c r="G53" s="93" t="s">
        <v>192</v>
      </c>
      <c r="H53" s="94">
        <v>621</v>
      </c>
      <c r="I53" s="96">
        <v>0</v>
      </c>
      <c r="J53" s="21"/>
      <c r="K53" s="21"/>
      <c r="L53" s="21"/>
    </row>
    <row r="54" spans="1:12" ht="24" customHeight="1">
      <c r="A54" s="171"/>
      <c r="B54" s="174"/>
      <c r="C54" s="63"/>
      <c r="D54" s="92" t="s">
        <v>92</v>
      </c>
      <c r="E54" s="93" t="s">
        <v>189</v>
      </c>
      <c r="F54" s="20" t="s">
        <v>190</v>
      </c>
      <c r="G54" s="93" t="s">
        <v>212</v>
      </c>
      <c r="H54" s="94">
        <v>621</v>
      </c>
      <c r="I54" s="21">
        <v>1787.7</v>
      </c>
      <c r="J54" s="21">
        <v>1787.7</v>
      </c>
      <c r="K54" s="21">
        <v>1787.7</v>
      </c>
      <c r="L54" s="21">
        <v>1787.7</v>
      </c>
    </row>
    <row r="55" spans="1:12">
      <c r="A55" s="172"/>
      <c r="B55" s="175"/>
      <c r="C55" s="63"/>
      <c r="D55" s="176" t="s">
        <v>27</v>
      </c>
      <c r="E55" s="177"/>
      <c r="F55" s="177"/>
      <c r="G55" s="177"/>
      <c r="H55" s="178"/>
      <c r="I55" s="21">
        <f>I53+I54</f>
        <v>1787.7</v>
      </c>
      <c r="J55" s="21">
        <f>J53+J54</f>
        <v>1787.7</v>
      </c>
      <c r="K55" s="21">
        <f>K53+K54</f>
        <v>1787.7</v>
      </c>
      <c r="L55" s="21">
        <f>L53+L54</f>
        <v>1787.7</v>
      </c>
    </row>
    <row r="56" spans="1:12" ht="28.15" customHeight="1">
      <c r="A56" s="170" t="s">
        <v>130</v>
      </c>
      <c r="B56" s="173" t="s">
        <v>124</v>
      </c>
      <c r="C56" s="63"/>
      <c r="D56" s="92" t="s">
        <v>92</v>
      </c>
      <c r="E56" s="93" t="s">
        <v>189</v>
      </c>
      <c r="F56" s="20" t="s">
        <v>190</v>
      </c>
      <c r="G56" s="93" t="s">
        <v>192</v>
      </c>
      <c r="H56" s="94">
        <v>621</v>
      </c>
      <c r="I56" s="21">
        <v>0</v>
      </c>
      <c r="J56" s="21"/>
      <c r="K56" s="21"/>
      <c r="L56" s="21"/>
    </row>
    <row r="57" spans="1:12" ht="27.6" customHeight="1">
      <c r="A57" s="171"/>
      <c r="B57" s="174"/>
      <c r="C57" s="63"/>
      <c r="D57" s="92" t="s">
        <v>92</v>
      </c>
      <c r="E57" s="93" t="s">
        <v>189</v>
      </c>
      <c r="F57" s="20" t="s">
        <v>190</v>
      </c>
      <c r="G57" s="93" t="s">
        <v>212</v>
      </c>
      <c r="H57" s="94">
        <v>621</v>
      </c>
      <c r="I57" s="21">
        <v>2312.6999999999998</v>
      </c>
      <c r="J57" s="21">
        <v>2312.6999999999998</v>
      </c>
      <c r="K57" s="21">
        <v>2312.6999999999998</v>
      </c>
      <c r="L57" s="21">
        <v>2312.6999999999998</v>
      </c>
    </row>
    <row r="58" spans="1:12">
      <c r="A58" s="172"/>
      <c r="B58" s="175"/>
      <c r="C58" s="63"/>
      <c r="D58" s="176" t="s">
        <v>27</v>
      </c>
      <c r="E58" s="177"/>
      <c r="F58" s="177"/>
      <c r="G58" s="177"/>
      <c r="H58" s="178"/>
      <c r="I58" s="21">
        <f>I56+I57</f>
        <v>2312.6999999999998</v>
      </c>
      <c r="J58" s="21">
        <f>J56+J57</f>
        <v>2312.6999999999998</v>
      </c>
      <c r="K58" s="21">
        <f>K56+K57</f>
        <v>2312.6999999999998</v>
      </c>
      <c r="L58" s="21">
        <f>L56+L57</f>
        <v>2312.6999999999998</v>
      </c>
    </row>
    <row r="59" spans="1:12">
      <c r="A59" s="80"/>
      <c r="B59" s="97" t="s">
        <v>131</v>
      </c>
      <c r="C59" s="63"/>
      <c r="D59" s="98"/>
      <c r="E59" s="98"/>
      <c r="F59" s="98"/>
      <c r="G59" s="98"/>
      <c r="H59" s="98"/>
      <c r="I59" s="21"/>
      <c r="J59" s="21"/>
      <c r="K59" s="21"/>
      <c r="L59" s="21"/>
    </row>
    <row r="60" spans="1:12" ht="26.45" customHeight="1">
      <c r="A60" s="170" t="s">
        <v>133</v>
      </c>
      <c r="B60" s="173" t="s">
        <v>134</v>
      </c>
      <c r="C60" s="63"/>
      <c r="D60" s="92" t="s">
        <v>92</v>
      </c>
      <c r="E60" s="93" t="s">
        <v>189</v>
      </c>
      <c r="F60" s="20" t="s">
        <v>190</v>
      </c>
      <c r="G60" s="93" t="s">
        <v>192</v>
      </c>
      <c r="H60" s="94">
        <v>621</v>
      </c>
      <c r="I60" s="21">
        <v>0</v>
      </c>
      <c r="J60" s="21"/>
      <c r="K60" s="21"/>
      <c r="L60" s="21"/>
    </row>
    <row r="61" spans="1:12" ht="26.45" customHeight="1">
      <c r="A61" s="171"/>
      <c r="B61" s="174"/>
      <c r="C61" s="63"/>
      <c r="D61" s="92" t="s">
        <v>92</v>
      </c>
      <c r="E61" s="93" t="s">
        <v>189</v>
      </c>
      <c r="F61" s="20" t="s">
        <v>190</v>
      </c>
      <c r="G61" s="93" t="s">
        <v>212</v>
      </c>
      <c r="H61" s="94">
        <v>621</v>
      </c>
      <c r="I61" s="21">
        <v>5252.4</v>
      </c>
      <c r="J61" s="21">
        <v>3315.3</v>
      </c>
      <c r="K61" s="21">
        <v>3315.3</v>
      </c>
      <c r="L61" s="21">
        <v>3315.3</v>
      </c>
    </row>
    <row r="62" spans="1:12">
      <c r="A62" s="172"/>
      <c r="B62" s="175"/>
      <c r="C62" s="63"/>
      <c r="D62" s="176" t="s">
        <v>27</v>
      </c>
      <c r="E62" s="177"/>
      <c r="F62" s="177"/>
      <c r="G62" s="177"/>
      <c r="H62" s="178"/>
      <c r="I62" s="21">
        <f>I60+I61</f>
        <v>5252.4</v>
      </c>
      <c r="J62" s="21">
        <f>J60+J61</f>
        <v>3315.3</v>
      </c>
      <c r="K62" s="21">
        <f>K60+K61</f>
        <v>3315.3</v>
      </c>
      <c r="L62" s="21">
        <f>L60+L61</f>
        <v>3315.3</v>
      </c>
    </row>
    <row r="63" spans="1:12" ht="24" customHeight="1">
      <c r="A63" s="170" t="s">
        <v>137</v>
      </c>
      <c r="B63" s="173" t="s">
        <v>135</v>
      </c>
      <c r="C63" s="63"/>
      <c r="D63" s="92" t="s">
        <v>92</v>
      </c>
      <c r="E63" s="93" t="s">
        <v>189</v>
      </c>
      <c r="F63" s="70" t="s">
        <v>190</v>
      </c>
      <c r="G63" s="93" t="s">
        <v>212</v>
      </c>
      <c r="H63" s="94">
        <v>621</v>
      </c>
      <c r="I63" s="21">
        <v>118.4</v>
      </c>
      <c r="J63" s="21">
        <v>0</v>
      </c>
      <c r="K63" s="21">
        <v>0</v>
      </c>
      <c r="L63" s="21">
        <v>0</v>
      </c>
    </row>
    <row r="64" spans="1:12">
      <c r="A64" s="172"/>
      <c r="B64" s="175"/>
      <c r="C64" s="63"/>
      <c r="D64" s="176" t="s">
        <v>27</v>
      </c>
      <c r="E64" s="177"/>
      <c r="F64" s="177"/>
      <c r="G64" s="177"/>
      <c r="H64" s="178"/>
      <c r="I64" s="21">
        <f>I63</f>
        <v>118.4</v>
      </c>
      <c r="J64" s="21">
        <f>J63</f>
        <v>0</v>
      </c>
      <c r="K64" s="21">
        <f>K63</f>
        <v>0</v>
      </c>
      <c r="L64" s="21">
        <f>L63</f>
        <v>0</v>
      </c>
    </row>
    <row r="65" spans="1:12" ht="24" customHeight="1">
      <c r="A65" s="170" t="s">
        <v>138</v>
      </c>
      <c r="B65" s="173" t="s">
        <v>136</v>
      </c>
      <c r="C65" s="63"/>
      <c r="D65" s="92" t="s">
        <v>92</v>
      </c>
      <c r="E65" s="93" t="s">
        <v>189</v>
      </c>
      <c r="F65" s="70" t="s">
        <v>190</v>
      </c>
      <c r="G65" s="93" t="s">
        <v>212</v>
      </c>
      <c r="H65" s="94">
        <v>621</v>
      </c>
      <c r="I65" s="21">
        <v>118.9</v>
      </c>
      <c r="J65" s="21">
        <v>0</v>
      </c>
      <c r="K65" s="21">
        <v>0</v>
      </c>
      <c r="L65" s="21">
        <v>0</v>
      </c>
    </row>
    <row r="66" spans="1:12">
      <c r="A66" s="172"/>
      <c r="B66" s="175"/>
      <c r="C66" s="63"/>
      <c r="D66" s="176" t="s">
        <v>27</v>
      </c>
      <c r="E66" s="177"/>
      <c r="F66" s="177"/>
      <c r="G66" s="177"/>
      <c r="H66" s="178"/>
      <c r="I66" s="21">
        <f>I65</f>
        <v>118.9</v>
      </c>
      <c r="J66" s="21">
        <f>J65</f>
        <v>0</v>
      </c>
      <c r="K66" s="21">
        <f>K65</f>
        <v>0</v>
      </c>
      <c r="L66" s="21"/>
    </row>
    <row r="67" spans="1:12">
      <c r="A67" s="80"/>
      <c r="B67" s="81" t="s">
        <v>139</v>
      </c>
      <c r="C67" s="63"/>
      <c r="D67" s="98"/>
      <c r="E67" s="98"/>
      <c r="F67" s="98"/>
      <c r="G67" s="98"/>
      <c r="H67" s="98"/>
      <c r="I67" s="21"/>
      <c r="J67" s="21"/>
      <c r="K67" s="21"/>
      <c r="L67" s="21"/>
    </row>
    <row r="68" spans="1:12" ht="66" customHeight="1">
      <c r="A68" s="170" t="s">
        <v>146</v>
      </c>
      <c r="B68" s="173" t="s">
        <v>140</v>
      </c>
      <c r="C68" s="63"/>
      <c r="D68" s="92" t="s">
        <v>92</v>
      </c>
      <c r="E68" s="93" t="s">
        <v>189</v>
      </c>
      <c r="F68" s="70" t="s">
        <v>190</v>
      </c>
      <c r="G68" s="93" t="s">
        <v>194</v>
      </c>
      <c r="H68" s="94">
        <v>621</v>
      </c>
      <c r="I68" s="21">
        <v>33.9</v>
      </c>
      <c r="J68" s="21">
        <v>33.9</v>
      </c>
      <c r="K68" s="21">
        <v>33.9</v>
      </c>
      <c r="L68" s="21">
        <v>33.9</v>
      </c>
    </row>
    <row r="69" spans="1:12">
      <c r="A69" s="172"/>
      <c r="B69" s="175"/>
      <c r="C69" s="63"/>
      <c r="D69" s="176" t="s">
        <v>27</v>
      </c>
      <c r="E69" s="177"/>
      <c r="F69" s="177"/>
      <c r="G69" s="177"/>
      <c r="H69" s="178"/>
      <c r="I69" s="21">
        <f>I68</f>
        <v>33.9</v>
      </c>
      <c r="J69" s="21">
        <f>J68</f>
        <v>33.9</v>
      </c>
      <c r="K69" s="21">
        <f>K68</f>
        <v>33.9</v>
      </c>
      <c r="L69" s="21">
        <f>L68</f>
        <v>33.9</v>
      </c>
    </row>
    <row r="70" spans="1:12" ht="26.45" customHeight="1">
      <c r="A70" s="170" t="s">
        <v>147</v>
      </c>
      <c r="B70" s="173" t="s">
        <v>141</v>
      </c>
      <c r="C70" s="63"/>
      <c r="D70" s="92" t="s">
        <v>92</v>
      </c>
      <c r="E70" s="93" t="s">
        <v>189</v>
      </c>
      <c r="F70" s="20" t="s">
        <v>190</v>
      </c>
      <c r="G70" s="93" t="s">
        <v>193</v>
      </c>
      <c r="H70" s="94">
        <v>621</v>
      </c>
      <c r="I70" s="21">
        <v>585.29999999999995</v>
      </c>
      <c r="J70" s="21">
        <v>620.9</v>
      </c>
      <c r="K70" s="21">
        <v>629.4</v>
      </c>
      <c r="L70" s="21">
        <v>637.29999999999995</v>
      </c>
    </row>
    <row r="71" spans="1:12" ht="26.45" customHeight="1">
      <c r="A71" s="171"/>
      <c r="B71" s="174"/>
      <c r="C71" s="63"/>
      <c r="D71" s="92" t="s">
        <v>92</v>
      </c>
      <c r="E71" s="93" t="s">
        <v>189</v>
      </c>
      <c r="F71" s="20" t="s">
        <v>190</v>
      </c>
      <c r="G71" s="93" t="s">
        <v>194</v>
      </c>
      <c r="H71" s="94">
        <v>621</v>
      </c>
      <c r="I71" s="21">
        <v>37.6</v>
      </c>
      <c r="J71" s="21">
        <v>37.6</v>
      </c>
      <c r="K71" s="21">
        <v>37.6</v>
      </c>
      <c r="L71" s="21">
        <v>37.6</v>
      </c>
    </row>
    <row r="72" spans="1:12">
      <c r="A72" s="172"/>
      <c r="B72" s="175"/>
      <c r="C72" s="63"/>
      <c r="D72" s="176" t="s">
        <v>27</v>
      </c>
      <c r="E72" s="177"/>
      <c r="F72" s="177"/>
      <c r="G72" s="177"/>
      <c r="H72" s="178"/>
      <c r="I72" s="21">
        <f>I70+I71</f>
        <v>622.9</v>
      </c>
      <c r="J72" s="21">
        <f>J70+J71</f>
        <v>658.5</v>
      </c>
      <c r="K72" s="21">
        <f>K70+K71</f>
        <v>667</v>
      </c>
      <c r="L72" s="21">
        <f>L70+L71</f>
        <v>674.9</v>
      </c>
    </row>
    <row r="73" spans="1:12" ht="66" customHeight="1">
      <c r="A73" s="170" t="s">
        <v>148</v>
      </c>
      <c r="B73" s="173" t="s">
        <v>142</v>
      </c>
      <c r="C73" s="63"/>
      <c r="D73" s="92" t="s">
        <v>92</v>
      </c>
      <c r="E73" s="93" t="s">
        <v>189</v>
      </c>
      <c r="F73" s="70" t="s">
        <v>190</v>
      </c>
      <c r="G73" s="93" t="s">
        <v>193</v>
      </c>
      <c r="H73" s="94">
        <v>621</v>
      </c>
      <c r="I73" s="21">
        <v>23682.9</v>
      </c>
      <c r="J73" s="21">
        <v>26207.4</v>
      </c>
      <c r="K73" s="21">
        <v>26423</v>
      </c>
      <c r="L73" s="21">
        <v>26617.5</v>
      </c>
    </row>
    <row r="74" spans="1:12">
      <c r="A74" s="172"/>
      <c r="B74" s="215"/>
      <c r="C74" s="63"/>
      <c r="D74" s="176" t="s">
        <v>27</v>
      </c>
      <c r="E74" s="177"/>
      <c r="F74" s="177"/>
      <c r="G74" s="177"/>
      <c r="H74" s="178"/>
      <c r="I74" s="21">
        <f>I73</f>
        <v>23682.9</v>
      </c>
      <c r="J74" s="21">
        <f>J73</f>
        <v>26207.4</v>
      </c>
      <c r="K74" s="21">
        <f>K73</f>
        <v>26423</v>
      </c>
      <c r="L74" s="21">
        <f>L73</f>
        <v>26617.5</v>
      </c>
    </row>
    <row r="75" spans="1:12" ht="66" customHeight="1">
      <c r="A75" s="170" t="s">
        <v>149</v>
      </c>
      <c r="B75" s="173" t="s">
        <v>195</v>
      </c>
      <c r="C75" s="63"/>
      <c r="D75" s="92" t="s">
        <v>92</v>
      </c>
      <c r="E75" s="93" t="s">
        <v>189</v>
      </c>
      <c r="F75" s="70" t="s">
        <v>190</v>
      </c>
      <c r="G75" s="93" t="s">
        <v>193</v>
      </c>
      <c r="H75" s="94">
        <v>621</v>
      </c>
      <c r="I75" s="21">
        <v>6963.4</v>
      </c>
      <c r="J75" s="21">
        <v>8790.2999999999993</v>
      </c>
      <c r="K75" s="21">
        <v>8823.7999999999993</v>
      </c>
      <c r="L75" s="21">
        <v>8874.7000000000007</v>
      </c>
    </row>
    <row r="76" spans="1:12">
      <c r="A76" s="172"/>
      <c r="B76" s="215"/>
      <c r="C76" s="63"/>
      <c r="D76" s="176" t="s">
        <v>27</v>
      </c>
      <c r="E76" s="177"/>
      <c r="F76" s="177"/>
      <c r="G76" s="177"/>
      <c r="H76" s="178"/>
      <c r="I76" s="21">
        <f>I75</f>
        <v>6963.4</v>
      </c>
      <c r="J76" s="21">
        <f>J75</f>
        <v>8790.2999999999993</v>
      </c>
      <c r="K76" s="21">
        <f>K75</f>
        <v>8823.7999999999993</v>
      </c>
      <c r="L76" s="21">
        <f>L75</f>
        <v>8874.7000000000007</v>
      </c>
    </row>
    <row r="77" spans="1:12" ht="20.45" customHeight="1">
      <c r="A77" s="170" t="s">
        <v>150</v>
      </c>
      <c r="B77" s="173" t="s">
        <v>143</v>
      </c>
      <c r="C77" s="63"/>
      <c r="D77" s="92" t="s">
        <v>92</v>
      </c>
      <c r="E77" s="93" t="s">
        <v>189</v>
      </c>
      <c r="F77" s="20" t="s">
        <v>190</v>
      </c>
      <c r="G77" s="93" t="s">
        <v>193</v>
      </c>
      <c r="H77" s="94">
        <v>621</v>
      </c>
      <c r="I77" s="21">
        <v>1342.4</v>
      </c>
      <c r="J77" s="21">
        <v>1379.1</v>
      </c>
      <c r="K77" s="21">
        <v>1399.4</v>
      </c>
      <c r="L77" s="21">
        <v>1417.6</v>
      </c>
    </row>
    <row r="78" spans="1:12" ht="29.45" customHeight="1">
      <c r="A78" s="171"/>
      <c r="B78" s="174"/>
      <c r="C78" s="63"/>
      <c r="D78" s="92" t="s">
        <v>92</v>
      </c>
      <c r="E78" s="93" t="s">
        <v>189</v>
      </c>
      <c r="F78" s="20" t="s">
        <v>190</v>
      </c>
      <c r="G78" s="93" t="s">
        <v>194</v>
      </c>
      <c r="H78" s="94">
        <v>621</v>
      </c>
      <c r="I78" s="21">
        <v>240.2</v>
      </c>
      <c r="J78" s="21">
        <v>240.1</v>
      </c>
      <c r="K78" s="21">
        <v>240.1</v>
      </c>
      <c r="L78" s="21">
        <v>240.1</v>
      </c>
    </row>
    <row r="79" spans="1:12">
      <c r="A79" s="172"/>
      <c r="B79" s="175"/>
      <c r="C79" s="63"/>
      <c r="D79" s="176" t="s">
        <v>27</v>
      </c>
      <c r="E79" s="177"/>
      <c r="F79" s="177"/>
      <c r="G79" s="177"/>
      <c r="H79" s="178"/>
      <c r="I79" s="21">
        <f>I77+I78</f>
        <v>1582.6000000000001</v>
      </c>
      <c r="J79" s="21">
        <f>J77+J78</f>
        <v>1619.1999999999998</v>
      </c>
      <c r="K79" s="21">
        <f>K77+K78</f>
        <v>1639.5</v>
      </c>
      <c r="L79" s="21">
        <f>L77+L78</f>
        <v>1657.6999999999998</v>
      </c>
    </row>
    <row r="80" spans="1:12" ht="26.45" customHeight="1">
      <c r="A80" s="170" t="s">
        <v>151</v>
      </c>
      <c r="B80" s="173" t="s">
        <v>144</v>
      </c>
      <c r="C80" s="63"/>
      <c r="D80" s="99" t="s">
        <v>92</v>
      </c>
      <c r="E80" s="100" t="s">
        <v>189</v>
      </c>
      <c r="F80" s="20" t="s">
        <v>190</v>
      </c>
      <c r="G80" s="100" t="s">
        <v>193</v>
      </c>
      <c r="H80" s="101">
        <v>621</v>
      </c>
      <c r="I80" s="21">
        <v>155146.29999999999</v>
      </c>
      <c r="J80" s="21">
        <v>174650.5</v>
      </c>
      <c r="K80" s="21">
        <f>163377.6+0.2</f>
        <v>163377.80000000002</v>
      </c>
      <c r="L80" s="21">
        <v>168869.9</v>
      </c>
    </row>
    <row r="81" spans="1:12" ht="26.45" customHeight="1">
      <c r="A81" s="171"/>
      <c r="B81" s="174"/>
      <c r="C81" s="63"/>
      <c r="D81" s="99" t="s">
        <v>92</v>
      </c>
      <c r="E81" s="100" t="s">
        <v>189</v>
      </c>
      <c r="F81" s="20" t="s">
        <v>190</v>
      </c>
      <c r="G81" s="100" t="s">
        <v>194</v>
      </c>
      <c r="H81" s="101">
        <v>621</v>
      </c>
      <c r="I81" s="21">
        <v>30149.9</v>
      </c>
      <c r="J81" s="21">
        <v>39968.5</v>
      </c>
      <c r="K81" s="21">
        <v>39968.5</v>
      </c>
      <c r="L81" s="21">
        <v>39968.5</v>
      </c>
    </row>
    <row r="82" spans="1:12">
      <c r="A82" s="172"/>
      <c r="B82" s="175"/>
      <c r="C82" s="63"/>
      <c r="D82" s="176" t="s">
        <v>27</v>
      </c>
      <c r="E82" s="177"/>
      <c r="F82" s="177"/>
      <c r="G82" s="177"/>
      <c r="H82" s="178"/>
      <c r="I82" s="21">
        <f>I80+I81</f>
        <v>185296.19999999998</v>
      </c>
      <c r="J82" s="21">
        <f>J80+J81</f>
        <v>214619</v>
      </c>
      <c r="K82" s="21">
        <f>K80+K81</f>
        <v>203346.30000000002</v>
      </c>
      <c r="L82" s="21">
        <f>L80+L81</f>
        <v>208838.39999999999</v>
      </c>
    </row>
    <row r="83" spans="1:12" ht="39.6" customHeight="1">
      <c r="A83" s="170" t="s">
        <v>152</v>
      </c>
      <c r="B83" s="173" t="s">
        <v>145</v>
      </c>
      <c r="C83" s="63"/>
      <c r="D83" s="92" t="s">
        <v>92</v>
      </c>
      <c r="E83" s="93" t="s">
        <v>189</v>
      </c>
      <c r="F83" s="70" t="s">
        <v>190</v>
      </c>
      <c r="G83" s="93" t="s">
        <v>194</v>
      </c>
      <c r="H83" s="94">
        <v>621</v>
      </c>
      <c r="I83" s="21">
        <v>145.4</v>
      </c>
      <c r="J83" s="21">
        <v>243.8</v>
      </c>
      <c r="K83" s="21">
        <v>243.8</v>
      </c>
      <c r="L83" s="21">
        <v>243.8</v>
      </c>
    </row>
    <row r="84" spans="1:12">
      <c r="A84" s="172"/>
      <c r="B84" s="175"/>
      <c r="C84" s="63"/>
      <c r="D84" s="176" t="s">
        <v>27</v>
      </c>
      <c r="E84" s="177"/>
      <c r="F84" s="177"/>
      <c r="G84" s="177"/>
      <c r="H84" s="178"/>
      <c r="I84" s="21">
        <f>I83</f>
        <v>145.4</v>
      </c>
      <c r="J84" s="21">
        <f>J83</f>
        <v>243.8</v>
      </c>
      <c r="K84" s="21">
        <f>K83</f>
        <v>243.8</v>
      </c>
      <c r="L84" s="21">
        <f>L83</f>
        <v>243.8</v>
      </c>
    </row>
    <row r="85" spans="1:12" ht="39.6" customHeight="1">
      <c r="A85" s="170" t="s">
        <v>153</v>
      </c>
      <c r="B85" s="173" t="s">
        <v>188</v>
      </c>
      <c r="C85" s="63"/>
      <c r="D85" s="92" t="s">
        <v>92</v>
      </c>
      <c r="E85" s="93" t="s">
        <v>189</v>
      </c>
      <c r="F85" s="70" t="s">
        <v>190</v>
      </c>
      <c r="G85" s="93" t="s">
        <v>194</v>
      </c>
      <c r="H85" s="94">
        <v>621</v>
      </c>
      <c r="I85" s="21">
        <v>337.6</v>
      </c>
      <c r="J85" s="21">
        <v>0</v>
      </c>
      <c r="K85" s="21">
        <v>0</v>
      </c>
      <c r="L85" s="21">
        <v>0</v>
      </c>
    </row>
    <row r="86" spans="1:12">
      <c r="A86" s="172"/>
      <c r="B86" s="175"/>
      <c r="C86" s="63"/>
      <c r="D86" s="176" t="s">
        <v>27</v>
      </c>
      <c r="E86" s="177"/>
      <c r="F86" s="177"/>
      <c r="G86" s="177"/>
      <c r="H86" s="178"/>
      <c r="I86" s="21">
        <f>I85</f>
        <v>337.6</v>
      </c>
      <c r="J86" s="21">
        <f>J85</f>
        <v>0</v>
      </c>
      <c r="K86" s="21">
        <f>K85</f>
        <v>0</v>
      </c>
      <c r="L86" s="21">
        <f>L85</f>
        <v>0</v>
      </c>
    </row>
    <row r="87" spans="1:12" ht="25.5">
      <c r="A87" s="80"/>
      <c r="B87" s="81" t="s">
        <v>157</v>
      </c>
      <c r="C87" s="63"/>
      <c r="D87" s="98"/>
      <c r="E87" s="98"/>
      <c r="F87" s="98"/>
      <c r="G87" s="98"/>
      <c r="H87" s="98"/>
      <c r="I87" s="21"/>
      <c r="J87" s="21"/>
      <c r="K87" s="21"/>
      <c r="L87" s="21"/>
    </row>
    <row r="88" spans="1:12" ht="23.45" customHeight="1">
      <c r="A88" s="170" t="s">
        <v>159</v>
      </c>
      <c r="B88" s="218" t="s">
        <v>164</v>
      </c>
      <c r="C88" s="63"/>
      <c r="D88" s="92" t="s">
        <v>92</v>
      </c>
      <c r="E88" s="93" t="s">
        <v>189</v>
      </c>
      <c r="F88" s="20" t="s">
        <v>190</v>
      </c>
      <c r="G88" s="93" t="s">
        <v>193</v>
      </c>
      <c r="H88" s="94">
        <v>621</v>
      </c>
      <c r="I88" s="21">
        <v>5930</v>
      </c>
      <c r="J88" s="21">
        <v>6944.3</v>
      </c>
      <c r="K88" s="21">
        <v>6944.3</v>
      </c>
      <c r="L88" s="21">
        <v>6944.3</v>
      </c>
    </row>
    <row r="89" spans="1:12" ht="31.15" customHeight="1">
      <c r="A89" s="171"/>
      <c r="B89" s="219"/>
      <c r="C89" s="63"/>
      <c r="D89" s="92" t="s">
        <v>92</v>
      </c>
      <c r="E89" s="93" t="s">
        <v>189</v>
      </c>
      <c r="F89" s="20" t="s">
        <v>190</v>
      </c>
      <c r="G89" s="93" t="s">
        <v>194</v>
      </c>
      <c r="H89" s="94">
        <v>621</v>
      </c>
      <c r="I89" s="21">
        <v>4249.3</v>
      </c>
      <c r="J89" s="21">
        <v>4430.8</v>
      </c>
      <c r="K89" s="21">
        <v>4430.8</v>
      </c>
      <c r="L89" s="21">
        <v>4430.8</v>
      </c>
    </row>
    <row r="90" spans="1:12">
      <c r="A90" s="172"/>
      <c r="B90" s="220"/>
      <c r="C90" s="63"/>
      <c r="D90" s="176" t="s">
        <v>27</v>
      </c>
      <c r="E90" s="177"/>
      <c r="F90" s="177"/>
      <c r="G90" s="177"/>
      <c r="H90" s="178"/>
      <c r="I90" s="21">
        <f>I88+I89</f>
        <v>10179.299999999999</v>
      </c>
      <c r="J90" s="21">
        <f>J88+J89</f>
        <v>11375.1</v>
      </c>
      <c r="K90" s="21">
        <f>K88+K89</f>
        <v>11375.1</v>
      </c>
      <c r="L90" s="21">
        <f>L88+L89</f>
        <v>11375.1</v>
      </c>
    </row>
    <row r="91" spans="1:12" ht="39.6" customHeight="1">
      <c r="A91" s="170" t="s">
        <v>160</v>
      </c>
      <c r="B91" s="173" t="s">
        <v>165</v>
      </c>
      <c r="C91" s="63"/>
      <c r="D91" s="92" t="s">
        <v>92</v>
      </c>
      <c r="E91" s="93" t="s">
        <v>189</v>
      </c>
      <c r="F91" s="70" t="s">
        <v>190</v>
      </c>
      <c r="G91" s="93" t="s">
        <v>194</v>
      </c>
      <c r="H91" s="94">
        <v>621</v>
      </c>
      <c r="I91" s="21">
        <f>45343.8+1.1</f>
        <v>45344.9</v>
      </c>
      <c r="J91" s="21">
        <v>45400.5</v>
      </c>
      <c r="K91" s="21">
        <v>45400.5</v>
      </c>
      <c r="L91" s="21">
        <v>45400.5</v>
      </c>
    </row>
    <row r="92" spans="1:12">
      <c r="A92" s="172"/>
      <c r="B92" s="175"/>
      <c r="C92" s="63"/>
      <c r="D92" s="176" t="s">
        <v>27</v>
      </c>
      <c r="E92" s="177"/>
      <c r="F92" s="177"/>
      <c r="G92" s="177"/>
      <c r="H92" s="178"/>
      <c r="I92" s="21">
        <f>I91</f>
        <v>45344.9</v>
      </c>
      <c r="J92" s="21">
        <f>J91</f>
        <v>45400.5</v>
      </c>
      <c r="K92" s="21">
        <f>K91</f>
        <v>45400.5</v>
      </c>
      <c r="L92" s="21">
        <f>L91</f>
        <v>45400.5</v>
      </c>
    </row>
    <row r="93" spans="1:12" ht="39.6" customHeight="1">
      <c r="A93" s="170" t="s">
        <v>161</v>
      </c>
      <c r="B93" s="173" t="s">
        <v>158</v>
      </c>
      <c r="C93" s="63"/>
      <c r="D93" s="92" t="s">
        <v>92</v>
      </c>
      <c r="E93" s="93" t="s">
        <v>189</v>
      </c>
      <c r="F93" s="70" t="s">
        <v>190</v>
      </c>
      <c r="G93" s="93" t="s">
        <v>194</v>
      </c>
      <c r="H93" s="94">
        <v>621</v>
      </c>
      <c r="I93" s="21">
        <f>447.2+0.1</f>
        <v>447.3</v>
      </c>
      <c r="J93" s="21">
        <v>2100</v>
      </c>
      <c r="K93" s="21">
        <v>2100</v>
      </c>
      <c r="L93" s="21">
        <v>2100</v>
      </c>
    </row>
    <row r="94" spans="1:12">
      <c r="A94" s="172"/>
      <c r="B94" s="175"/>
      <c r="C94" s="63"/>
      <c r="D94" s="176" t="s">
        <v>27</v>
      </c>
      <c r="E94" s="177"/>
      <c r="F94" s="177"/>
      <c r="G94" s="177"/>
      <c r="H94" s="178"/>
      <c r="I94" s="21">
        <f>I93</f>
        <v>447.3</v>
      </c>
      <c r="J94" s="21">
        <f>J93</f>
        <v>2100</v>
      </c>
      <c r="K94" s="21">
        <f>K93</f>
        <v>2100</v>
      </c>
      <c r="L94" s="21">
        <f>L93</f>
        <v>2100</v>
      </c>
    </row>
    <row r="95" spans="1:12" ht="66" customHeight="1">
      <c r="A95" s="170" t="s">
        <v>162</v>
      </c>
      <c r="B95" s="173" t="s">
        <v>166</v>
      </c>
      <c r="C95" s="63"/>
      <c r="D95" s="92" t="s">
        <v>92</v>
      </c>
      <c r="E95" s="93" t="s">
        <v>189</v>
      </c>
      <c r="F95" s="70" t="s">
        <v>190</v>
      </c>
      <c r="G95" s="93" t="s">
        <v>194</v>
      </c>
      <c r="H95" s="94">
        <v>621</v>
      </c>
      <c r="I95" s="21">
        <v>1591.3</v>
      </c>
      <c r="J95" s="21">
        <v>0</v>
      </c>
      <c r="K95" s="21">
        <v>0</v>
      </c>
      <c r="L95" s="21">
        <v>0</v>
      </c>
    </row>
    <row r="96" spans="1:12">
      <c r="A96" s="172"/>
      <c r="B96" s="175"/>
      <c r="C96" s="63"/>
      <c r="D96" s="176" t="s">
        <v>27</v>
      </c>
      <c r="E96" s="177"/>
      <c r="F96" s="177"/>
      <c r="G96" s="177"/>
      <c r="H96" s="178"/>
      <c r="I96" s="21">
        <f>I95</f>
        <v>1591.3</v>
      </c>
      <c r="J96" s="21">
        <f>J95</f>
        <v>0</v>
      </c>
      <c r="K96" s="21">
        <f>K95</f>
        <v>0</v>
      </c>
      <c r="L96" s="21">
        <f>L95</f>
        <v>0</v>
      </c>
    </row>
    <row r="97" spans="1:12" ht="26.45" customHeight="1">
      <c r="A97" s="170" t="s">
        <v>163</v>
      </c>
      <c r="B97" s="173" t="s">
        <v>167</v>
      </c>
      <c r="C97" s="63"/>
      <c r="D97" s="92" t="s">
        <v>92</v>
      </c>
      <c r="E97" s="93" t="s">
        <v>189</v>
      </c>
      <c r="F97" s="70" t="s">
        <v>190</v>
      </c>
      <c r="G97" s="93" t="s">
        <v>194</v>
      </c>
      <c r="H97" s="94">
        <v>621</v>
      </c>
      <c r="I97" s="21">
        <v>61.5</v>
      </c>
      <c r="J97" s="21">
        <v>0</v>
      </c>
      <c r="K97" s="21">
        <v>0</v>
      </c>
      <c r="L97" s="21">
        <v>0</v>
      </c>
    </row>
    <row r="98" spans="1:12">
      <c r="A98" s="172"/>
      <c r="B98" s="175"/>
      <c r="C98" s="63"/>
      <c r="D98" s="176" t="s">
        <v>27</v>
      </c>
      <c r="E98" s="177"/>
      <c r="F98" s="177"/>
      <c r="G98" s="177"/>
      <c r="H98" s="178"/>
      <c r="I98" s="21">
        <f>I97</f>
        <v>61.5</v>
      </c>
      <c r="J98" s="21">
        <f>J97</f>
        <v>0</v>
      </c>
      <c r="K98" s="21">
        <f>K97</f>
        <v>0</v>
      </c>
      <c r="L98" s="21">
        <f>L97</f>
        <v>0</v>
      </c>
    </row>
    <row r="99" spans="1:12">
      <c r="A99" s="80"/>
      <c r="B99" s="81" t="s">
        <v>171</v>
      </c>
      <c r="C99" s="63"/>
      <c r="D99" s="98"/>
      <c r="E99" s="98"/>
      <c r="F99" s="98"/>
      <c r="G99" s="98"/>
      <c r="H99" s="98"/>
      <c r="I99" s="21"/>
      <c r="J99" s="21"/>
      <c r="K99" s="21"/>
      <c r="L99" s="21"/>
    </row>
    <row r="100" spans="1:12" ht="26.45" customHeight="1">
      <c r="A100" s="170" t="s">
        <v>172</v>
      </c>
      <c r="B100" s="173" t="s">
        <v>174</v>
      </c>
      <c r="C100" s="63"/>
      <c r="D100" s="92" t="s">
        <v>92</v>
      </c>
      <c r="E100" s="93" t="s">
        <v>189</v>
      </c>
      <c r="F100" s="70" t="s">
        <v>190</v>
      </c>
      <c r="G100" s="93" t="s">
        <v>194</v>
      </c>
      <c r="H100" s="94">
        <v>621</v>
      </c>
      <c r="I100" s="21">
        <v>3190.8</v>
      </c>
      <c r="J100" s="21">
        <v>3190.8</v>
      </c>
      <c r="K100" s="21">
        <v>3190.8</v>
      </c>
      <c r="L100" s="21">
        <v>3190.8</v>
      </c>
    </row>
    <row r="101" spans="1:12">
      <c r="A101" s="172"/>
      <c r="B101" s="175"/>
      <c r="C101" s="63"/>
      <c r="D101" s="176" t="s">
        <v>27</v>
      </c>
      <c r="E101" s="177"/>
      <c r="F101" s="177"/>
      <c r="G101" s="177"/>
      <c r="H101" s="178"/>
      <c r="I101" s="21">
        <f>I100</f>
        <v>3190.8</v>
      </c>
      <c r="J101" s="21">
        <f>J100</f>
        <v>3190.8</v>
      </c>
      <c r="K101" s="21">
        <f>K100</f>
        <v>3190.8</v>
      </c>
      <c r="L101" s="21">
        <f>L100</f>
        <v>3190.8</v>
      </c>
    </row>
    <row r="102" spans="1:12" ht="26.45" customHeight="1">
      <c r="A102" s="170" t="s">
        <v>173</v>
      </c>
      <c r="B102" s="173" t="s">
        <v>175</v>
      </c>
      <c r="C102" s="63"/>
      <c r="D102" s="92" t="s">
        <v>92</v>
      </c>
      <c r="E102" s="93" t="s">
        <v>189</v>
      </c>
      <c r="F102" s="70" t="s">
        <v>190</v>
      </c>
      <c r="G102" s="93" t="s">
        <v>194</v>
      </c>
      <c r="H102" s="94">
        <v>621</v>
      </c>
      <c r="I102" s="21">
        <v>21905.9</v>
      </c>
      <c r="J102" s="21">
        <v>16906</v>
      </c>
      <c r="K102" s="21">
        <v>16906</v>
      </c>
      <c r="L102" s="21">
        <v>16906</v>
      </c>
    </row>
    <row r="103" spans="1:12">
      <c r="A103" s="172"/>
      <c r="B103" s="175"/>
      <c r="C103" s="63"/>
      <c r="D103" s="176" t="s">
        <v>27</v>
      </c>
      <c r="E103" s="177"/>
      <c r="F103" s="177"/>
      <c r="G103" s="177"/>
      <c r="H103" s="178"/>
      <c r="I103" s="21">
        <f>I102</f>
        <v>21905.9</v>
      </c>
      <c r="J103" s="21">
        <f>J102</f>
        <v>16906</v>
      </c>
      <c r="K103" s="21">
        <f>K102</f>
        <v>16906</v>
      </c>
      <c r="L103" s="21">
        <f>L102</f>
        <v>16906</v>
      </c>
    </row>
    <row r="104" spans="1:12" ht="51">
      <c r="A104" s="80"/>
      <c r="B104" s="81" t="s">
        <v>186</v>
      </c>
      <c r="C104" s="63"/>
      <c r="D104" s="92"/>
      <c r="E104" s="93"/>
      <c r="F104" s="70"/>
      <c r="G104" s="93"/>
      <c r="H104" s="94"/>
      <c r="I104" s="21"/>
      <c r="J104" s="21"/>
      <c r="K104" s="21"/>
      <c r="L104" s="21"/>
    </row>
    <row r="105" spans="1:12" ht="26.45" customHeight="1">
      <c r="A105" s="170" t="s">
        <v>178</v>
      </c>
      <c r="B105" s="173" t="s">
        <v>181</v>
      </c>
      <c r="C105" s="63"/>
      <c r="D105" s="92" t="s">
        <v>92</v>
      </c>
      <c r="E105" s="93" t="s">
        <v>189</v>
      </c>
      <c r="F105" s="20" t="s">
        <v>190</v>
      </c>
      <c r="G105" s="93" t="s">
        <v>194</v>
      </c>
      <c r="H105" s="94">
        <v>621</v>
      </c>
      <c r="I105" s="21">
        <v>313</v>
      </c>
      <c r="J105" s="21">
        <v>104.3</v>
      </c>
      <c r="K105" s="21">
        <v>104.3</v>
      </c>
      <c r="L105" s="21">
        <v>104.3</v>
      </c>
    </row>
    <row r="106" spans="1:12">
      <c r="A106" s="172"/>
      <c r="B106" s="175"/>
      <c r="C106" s="63"/>
      <c r="D106" s="176" t="s">
        <v>27</v>
      </c>
      <c r="E106" s="177"/>
      <c r="F106" s="177"/>
      <c r="G106" s="177"/>
      <c r="H106" s="178"/>
      <c r="I106" s="21">
        <f>I105</f>
        <v>313</v>
      </c>
      <c r="J106" s="21">
        <f>J105</f>
        <v>104.3</v>
      </c>
      <c r="K106" s="21">
        <f>K105</f>
        <v>104.3</v>
      </c>
      <c r="L106" s="21">
        <f>L105</f>
        <v>104.3</v>
      </c>
    </row>
    <row r="107" spans="1:12" ht="24" customHeight="1">
      <c r="A107" s="170" t="s">
        <v>179</v>
      </c>
      <c r="B107" s="173" t="s">
        <v>182</v>
      </c>
      <c r="C107" s="63"/>
      <c r="D107" s="92" t="s">
        <v>92</v>
      </c>
      <c r="E107" s="93" t="s">
        <v>189</v>
      </c>
      <c r="F107" s="70" t="s">
        <v>190</v>
      </c>
      <c r="G107" s="93" t="s">
        <v>194</v>
      </c>
      <c r="H107" s="94">
        <v>621</v>
      </c>
      <c r="I107" s="21">
        <v>349.5</v>
      </c>
      <c r="J107" s="21">
        <v>349.5</v>
      </c>
      <c r="K107" s="21">
        <v>349.5</v>
      </c>
      <c r="L107" s="21">
        <v>349.5</v>
      </c>
    </row>
    <row r="108" spans="1:12">
      <c r="A108" s="172"/>
      <c r="B108" s="175"/>
      <c r="C108" s="63"/>
      <c r="D108" s="176" t="s">
        <v>27</v>
      </c>
      <c r="E108" s="177"/>
      <c r="F108" s="177"/>
      <c r="G108" s="177"/>
      <c r="H108" s="178"/>
      <c r="I108" s="21">
        <f>I107</f>
        <v>349.5</v>
      </c>
      <c r="J108" s="21">
        <f>J107</f>
        <v>349.5</v>
      </c>
      <c r="K108" s="21">
        <f>K107</f>
        <v>349.5</v>
      </c>
      <c r="L108" s="21">
        <f>L107</f>
        <v>349.5</v>
      </c>
    </row>
    <row r="109" spans="1:12" ht="24" customHeight="1">
      <c r="A109" s="91" t="s">
        <v>180</v>
      </c>
      <c r="B109" s="173" t="s">
        <v>183</v>
      </c>
      <c r="C109" s="63"/>
      <c r="D109" s="92" t="s">
        <v>92</v>
      </c>
      <c r="E109" s="93" t="s">
        <v>189</v>
      </c>
      <c r="F109" s="70" t="s">
        <v>190</v>
      </c>
      <c r="G109" s="93" t="s">
        <v>194</v>
      </c>
      <c r="H109" s="94">
        <v>621</v>
      </c>
      <c r="I109" s="21">
        <v>2299.6999999999998</v>
      </c>
      <c r="J109" s="21">
        <v>2438.8000000000002</v>
      </c>
      <c r="K109" s="21">
        <v>2438.8000000000002</v>
      </c>
      <c r="L109" s="21">
        <v>2438.8000000000002</v>
      </c>
    </row>
    <row r="110" spans="1:12">
      <c r="A110" s="80"/>
      <c r="B110" s="175"/>
      <c r="C110" s="63"/>
      <c r="D110" s="177" t="s">
        <v>27</v>
      </c>
      <c r="E110" s="177"/>
      <c r="F110" s="177"/>
      <c r="G110" s="177"/>
      <c r="H110" s="178"/>
      <c r="I110" s="102">
        <f>I109</f>
        <v>2299.6999999999998</v>
      </c>
      <c r="J110" s="102">
        <f>J109</f>
        <v>2438.8000000000002</v>
      </c>
      <c r="K110" s="102">
        <f>K109</f>
        <v>2438.8000000000002</v>
      </c>
      <c r="L110" s="102">
        <f>L109</f>
        <v>2438.8000000000002</v>
      </c>
    </row>
    <row r="111" spans="1:12">
      <c r="A111" s="80"/>
      <c r="B111" s="81"/>
      <c r="C111" s="63"/>
      <c r="D111" s="69" t="s">
        <v>92</v>
      </c>
      <c r="E111" s="60" t="s">
        <v>189</v>
      </c>
      <c r="F111" s="20" t="s">
        <v>190</v>
      </c>
      <c r="G111" s="60" t="s">
        <v>201</v>
      </c>
      <c r="H111" s="79"/>
      <c r="I111" s="145">
        <f>I24+I38+I41+I50+I53+I56+I60+I70+I73+I75+I77+I80+I88</f>
        <v>212623.43</v>
      </c>
      <c r="J111" s="145">
        <f>J24+J38+J41+J50+J53+J56+J60+J70+J73+J75+J77+J80+J88</f>
        <v>247590.39999999999</v>
      </c>
      <c r="K111" s="145">
        <f>K24+K38+K41+K50+K53+K56+K60+K70+K73+K75+K77+K80+K88</f>
        <v>227160.7</v>
      </c>
      <c r="L111" s="145">
        <f>L24+L38+L41+L50+L53+L56+L60+L70+L73+L75+L77+L80+L88</f>
        <v>233433.89999999997</v>
      </c>
    </row>
    <row r="112" spans="1:12">
      <c r="A112" s="80"/>
      <c r="B112" s="81"/>
      <c r="C112" s="63"/>
      <c r="D112" s="69" t="s">
        <v>92</v>
      </c>
      <c r="E112" s="60" t="s">
        <v>189</v>
      </c>
      <c r="F112" s="20" t="s">
        <v>190</v>
      </c>
      <c r="G112" s="60" t="s">
        <v>202</v>
      </c>
      <c r="H112" s="79"/>
      <c r="I112" s="145">
        <f>I25+I27+I29+I31+I33+I35+I39+I42+I44+I46+I48+I51+I54+I57+I61+I63+I65+I68+I71+I78+I81+I83+I85+I89+I91+I93+I95+I97+I100+I102+I105+I107+I109</f>
        <v>149207.00000000003</v>
      </c>
      <c r="J112" s="145">
        <f>J25+J27+J29+J31+J33+J35+J39+J42+J44+J46+J48+J51+J54+J57+J61+J63+J65+J68+J71+J78+J81+J83+J85+J89+J91+J93+J95+J97+J100+J102+J105+J107+J109</f>
        <v>145967.79999999999</v>
      </c>
      <c r="K112" s="145">
        <f>K25+K27+K29+K31+K33+K35+K39+K42+K44+K46+K48+K51+K54+K57+K61+K63+K65+K68+K71+K78+K81+K83+K85+K89+K91+K93+K95+K97+K100+K102+K105+K107+K109</f>
        <v>145961.59999999998</v>
      </c>
      <c r="L112" s="145">
        <f>L25+L27+L29+L31+L33+L35+L39+L42+L44+L46+L48+L51+L54+L57+L61+L63+L65+L68+L71+L78+L81+L83+L85+L89+L91+L93+L95+L97+L100+L102+L105+L107+L109</f>
        <v>145961.59999999998</v>
      </c>
    </row>
    <row r="113" spans="1:14">
      <c r="A113" s="80"/>
      <c r="B113" s="81"/>
      <c r="C113" s="63"/>
      <c r="D113" s="78"/>
      <c r="E113" s="78"/>
      <c r="F113" s="78"/>
      <c r="G113" s="82"/>
      <c r="H113" s="79"/>
      <c r="I113" s="145">
        <f>I111+I112</f>
        <v>361830.43000000005</v>
      </c>
      <c r="J113" s="145">
        <f>J111+J112</f>
        <v>393558.19999999995</v>
      </c>
      <c r="K113" s="145">
        <f>K111+K112</f>
        <v>373122.3</v>
      </c>
      <c r="L113" s="145">
        <f>L111+L112</f>
        <v>379395.49999999994</v>
      </c>
    </row>
    <row r="114" spans="1:14" ht="46.15" customHeight="1">
      <c r="A114" s="216" t="s">
        <v>53</v>
      </c>
      <c r="B114" s="213" t="s">
        <v>54</v>
      </c>
      <c r="C114" s="59" t="s">
        <v>55</v>
      </c>
      <c r="D114" s="60" t="s">
        <v>92</v>
      </c>
      <c r="E114" s="60" t="s">
        <v>90</v>
      </c>
      <c r="F114" s="60" t="s">
        <v>91</v>
      </c>
      <c r="G114" s="60" t="s">
        <v>204</v>
      </c>
      <c r="H114" s="60" t="s">
        <v>93</v>
      </c>
      <c r="I114" s="21">
        <v>4959.3999999999996</v>
      </c>
      <c r="J114" s="21">
        <v>5162.2</v>
      </c>
      <c r="K114" s="21">
        <v>5383.7</v>
      </c>
      <c r="L114" s="21">
        <v>5583.3</v>
      </c>
      <c r="N114" s="83"/>
    </row>
    <row r="115" spans="1:14">
      <c r="A115" s="217"/>
      <c r="B115" s="214"/>
      <c r="C115" s="182" t="s">
        <v>27</v>
      </c>
      <c r="D115" s="183"/>
      <c r="E115" s="183"/>
      <c r="F115" s="183"/>
      <c r="G115" s="183"/>
      <c r="H115" s="184"/>
      <c r="I115" s="21">
        <f>I114</f>
        <v>4959.3999999999996</v>
      </c>
      <c r="J115" s="21">
        <f>J114</f>
        <v>5162.2</v>
      </c>
      <c r="K115" s="21">
        <f>K114</f>
        <v>5383.7</v>
      </c>
      <c r="L115" s="21">
        <f>L114</f>
        <v>5583.3</v>
      </c>
      <c r="N115" s="83"/>
    </row>
    <row r="116" spans="1:14" ht="19.149999999999999" customHeight="1">
      <c r="A116" s="216" t="s">
        <v>59</v>
      </c>
      <c r="B116" s="213" t="s">
        <v>58</v>
      </c>
      <c r="C116" s="59" t="s">
        <v>55</v>
      </c>
      <c r="D116" s="60" t="s">
        <v>92</v>
      </c>
      <c r="E116" s="60" t="s">
        <v>90</v>
      </c>
      <c r="F116" s="60" t="s">
        <v>91</v>
      </c>
      <c r="G116" s="60" t="s">
        <v>204</v>
      </c>
      <c r="H116" s="60" t="s">
        <v>93</v>
      </c>
      <c r="I116" s="21">
        <v>967.4</v>
      </c>
      <c r="J116" s="21">
        <v>994.7</v>
      </c>
      <c r="K116" s="21">
        <v>1022.3</v>
      </c>
      <c r="L116" s="21">
        <v>1047.2</v>
      </c>
      <c r="N116" s="83"/>
    </row>
    <row r="117" spans="1:14" ht="21.6" customHeight="1">
      <c r="A117" s="217"/>
      <c r="B117" s="214"/>
      <c r="C117" s="182" t="s">
        <v>27</v>
      </c>
      <c r="D117" s="183"/>
      <c r="E117" s="183"/>
      <c r="F117" s="183"/>
      <c r="G117" s="183"/>
      <c r="H117" s="184"/>
      <c r="I117" s="21">
        <f>I116</f>
        <v>967.4</v>
      </c>
      <c r="J117" s="21">
        <f>J116</f>
        <v>994.7</v>
      </c>
      <c r="K117" s="21">
        <f>K116</f>
        <v>1022.3</v>
      </c>
      <c r="L117" s="21">
        <f>L116</f>
        <v>1047.2</v>
      </c>
      <c r="N117" s="83"/>
    </row>
    <row r="118" spans="1:14" ht="43.9" customHeight="1">
      <c r="A118" s="216" t="s">
        <v>62</v>
      </c>
      <c r="B118" s="185" t="s">
        <v>63</v>
      </c>
      <c r="C118" s="59" t="s">
        <v>55</v>
      </c>
      <c r="D118" s="60" t="s">
        <v>92</v>
      </c>
      <c r="E118" s="60" t="s">
        <v>90</v>
      </c>
      <c r="F118" s="60" t="s">
        <v>91</v>
      </c>
      <c r="G118" s="60" t="s">
        <v>204</v>
      </c>
      <c r="H118" s="60" t="s">
        <v>93</v>
      </c>
      <c r="I118" s="21">
        <v>12688.3</v>
      </c>
      <c r="J118" s="21">
        <v>14955.7</v>
      </c>
      <c r="K118" s="21">
        <v>15455.5</v>
      </c>
      <c r="L118" s="21">
        <v>15906.1</v>
      </c>
      <c r="N118" s="83"/>
    </row>
    <row r="119" spans="1:14">
      <c r="A119" s="217"/>
      <c r="B119" s="186"/>
      <c r="C119" s="182" t="s">
        <v>27</v>
      </c>
      <c r="D119" s="183"/>
      <c r="E119" s="183"/>
      <c r="F119" s="183"/>
      <c r="G119" s="183"/>
      <c r="H119" s="184"/>
      <c r="I119" s="21">
        <f>I118</f>
        <v>12688.3</v>
      </c>
      <c r="J119" s="21">
        <f>J118</f>
        <v>14955.7</v>
      </c>
      <c r="K119" s="21">
        <f>K118</f>
        <v>15455.5</v>
      </c>
      <c r="L119" s="21">
        <f>L118</f>
        <v>15906.1</v>
      </c>
      <c r="N119" s="83"/>
    </row>
    <row r="120" spans="1:14" ht="52.9" customHeight="1">
      <c r="A120" s="216" t="s">
        <v>65</v>
      </c>
      <c r="B120" s="185" t="s">
        <v>66</v>
      </c>
      <c r="C120" s="59" t="s">
        <v>55</v>
      </c>
      <c r="D120" s="60" t="s">
        <v>92</v>
      </c>
      <c r="E120" s="60" t="s">
        <v>90</v>
      </c>
      <c r="F120" s="60" t="s">
        <v>91</v>
      </c>
      <c r="G120" s="60" t="s">
        <v>204</v>
      </c>
      <c r="H120" s="60" t="s">
        <v>93</v>
      </c>
      <c r="I120" s="21">
        <v>1996.2</v>
      </c>
      <c r="J120" s="21">
        <v>2235.5</v>
      </c>
      <c r="K120" s="21">
        <v>2317.6</v>
      </c>
      <c r="L120" s="21">
        <v>2391.6999999999998</v>
      </c>
      <c r="N120" s="83"/>
    </row>
    <row r="121" spans="1:14">
      <c r="A121" s="217"/>
      <c r="B121" s="186"/>
      <c r="C121" s="182" t="s">
        <v>27</v>
      </c>
      <c r="D121" s="183"/>
      <c r="E121" s="183"/>
      <c r="F121" s="183"/>
      <c r="G121" s="183"/>
      <c r="H121" s="184"/>
      <c r="I121" s="21">
        <f>I120</f>
        <v>1996.2</v>
      </c>
      <c r="J121" s="21">
        <f>J120</f>
        <v>2235.5</v>
      </c>
      <c r="K121" s="21">
        <f>K120</f>
        <v>2317.6</v>
      </c>
      <c r="L121" s="21">
        <f>L120</f>
        <v>2391.6999999999998</v>
      </c>
      <c r="N121" s="83"/>
    </row>
    <row r="122" spans="1:14" ht="52.9" customHeight="1">
      <c r="A122" s="216" t="s">
        <v>69</v>
      </c>
      <c r="B122" s="185" t="s">
        <v>68</v>
      </c>
      <c r="C122" s="59" t="s">
        <v>55</v>
      </c>
      <c r="D122" s="60" t="s">
        <v>92</v>
      </c>
      <c r="E122" s="60" t="s">
        <v>90</v>
      </c>
      <c r="F122" s="60" t="s">
        <v>91</v>
      </c>
      <c r="G122" s="60" t="s">
        <v>204</v>
      </c>
      <c r="H122" s="60" t="s">
        <v>93</v>
      </c>
      <c r="I122" s="21">
        <v>150.69999999999999</v>
      </c>
      <c r="J122" s="21">
        <v>313.3</v>
      </c>
      <c r="K122" s="21">
        <v>327.10000000000002</v>
      </c>
      <c r="L122" s="21">
        <v>339.5</v>
      </c>
      <c r="N122" s="83"/>
    </row>
    <row r="123" spans="1:14">
      <c r="A123" s="217"/>
      <c r="B123" s="186"/>
      <c r="C123" s="182" t="s">
        <v>27</v>
      </c>
      <c r="D123" s="183"/>
      <c r="E123" s="183"/>
      <c r="F123" s="183"/>
      <c r="G123" s="183"/>
      <c r="H123" s="184"/>
      <c r="I123" s="21">
        <f>I122</f>
        <v>150.69999999999999</v>
      </c>
      <c r="J123" s="21">
        <f>J122</f>
        <v>313.3</v>
      </c>
      <c r="K123" s="21">
        <f>K122</f>
        <v>327.10000000000002</v>
      </c>
      <c r="L123" s="21">
        <f>L122</f>
        <v>339.5</v>
      </c>
      <c r="N123" s="83"/>
    </row>
    <row r="124" spans="1:14" ht="41.45" customHeight="1">
      <c r="A124" s="216" t="s">
        <v>72</v>
      </c>
      <c r="B124" s="185" t="s">
        <v>71</v>
      </c>
      <c r="C124" s="59" t="s">
        <v>55</v>
      </c>
      <c r="D124" s="60" t="s">
        <v>92</v>
      </c>
      <c r="E124" s="60" t="s">
        <v>90</v>
      </c>
      <c r="F124" s="60" t="s">
        <v>91</v>
      </c>
      <c r="G124" s="60" t="s">
        <v>204</v>
      </c>
      <c r="H124" s="60" t="s">
        <v>93</v>
      </c>
      <c r="I124" s="21">
        <v>759</v>
      </c>
      <c r="J124" s="21">
        <v>787.7</v>
      </c>
      <c r="K124" s="21">
        <v>822.2</v>
      </c>
      <c r="L124" s="21">
        <v>853.3</v>
      </c>
      <c r="N124" s="83"/>
    </row>
    <row r="125" spans="1:14">
      <c r="A125" s="217"/>
      <c r="B125" s="186"/>
      <c r="C125" s="182" t="s">
        <v>27</v>
      </c>
      <c r="D125" s="183"/>
      <c r="E125" s="183"/>
      <c r="F125" s="183"/>
      <c r="G125" s="183"/>
      <c r="H125" s="184"/>
      <c r="I125" s="21">
        <f>I124</f>
        <v>759</v>
      </c>
      <c r="J125" s="21">
        <f>J124</f>
        <v>787.7</v>
      </c>
      <c r="K125" s="21">
        <f>K124</f>
        <v>822.2</v>
      </c>
      <c r="L125" s="21">
        <f>L124</f>
        <v>853.3</v>
      </c>
      <c r="N125" s="83"/>
    </row>
    <row r="126" spans="1:14" ht="42.6" customHeight="1">
      <c r="A126" s="187" t="s">
        <v>75</v>
      </c>
      <c r="B126" s="185" t="s">
        <v>74</v>
      </c>
      <c r="C126" s="59" t="s">
        <v>55</v>
      </c>
      <c r="D126" s="60" t="s">
        <v>92</v>
      </c>
      <c r="E126" s="60" t="s">
        <v>90</v>
      </c>
      <c r="F126" s="60" t="s">
        <v>91</v>
      </c>
      <c r="G126" s="60" t="s">
        <v>204</v>
      </c>
      <c r="H126" s="60" t="s">
        <v>93</v>
      </c>
      <c r="I126" s="21">
        <f>3579.4</f>
        <v>3579.4</v>
      </c>
      <c r="J126" s="21">
        <v>4328.8999999999996</v>
      </c>
      <c r="K126" s="21">
        <v>4460.3</v>
      </c>
      <c r="L126" s="21">
        <v>4578.8</v>
      </c>
      <c r="N126" s="83"/>
    </row>
    <row r="127" spans="1:14">
      <c r="A127" s="188"/>
      <c r="B127" s="186"/>
      <c r="C127" s="182" t="s">
        <v>27</v>
      </c>
      <c r="D127" s="183"/>
      <c r="E127" s="183"/>
      <c r="F127" s="183"/>
      <c r="G127" s="183"/>
      <c r="H127" s="184"/>
      <c r="I127" s="21">
        <f>I126</f>
        <v>3579.4</v>
      </c>
      <c r="J127" s="21">
        <f>J126</f>
        <v>4328.8999999999996</v>
      </c>
      <c r="K127" s="21">
        <f>K126</f>
        <v>4460.3</v>
      </c>
      <c r="L127" s="21">
        <f>L126</f>
        <v>4578.8</v>
      </c>
      <c r="N127" s="83"/>
    </row>
    <row r="128" spans="1:14" ht="66" customHeight="1">
      <c r="A128" s="187" t="s">
        <v>78</v>
      </c>
      <c r="B128" s="185" t="s">
        <v>77</v>
      </c>
      <c r="C128" s="59" t="s">
        <v>55</v>
      </c>
      <c r="D128" s="60" t="s">
        <v>92</v>
      </c>
      <c r="E128" s="60" t="s">
        <v>90</v>
      </c>
      <c r="F128" s="60" t="s">
        <v>91</v>
      </c>
      <c r="G128" s="60" t="s">
        <v>204</v>
      </c>
      <c r="H128" s="60" t="s">
        <v>93</v>
      </c>
      <c r="I128" s="21">
        <v>547.79999999999995</v>
      </c>
      <c r="J128" s="21">
        <v>677.7</v>
      </c>
      <c r="K128" s="21">
        <v>698.1</v>
      </c>
      <c r="L128" s="21">
        <v>716.4</v>
      </c>
      <c r="N128" s="83"/>
    </row>
    <row r="129" spans="1:14">
      <c r="A129" s="188"/>
      <c r="B129" s="186"/>
      <c r="C129" s="182" t="s">
        <v>27</v>
      </c>
      <c r="D129" s="183"/>
      <c r="E129" s="183"/>
      <c r="F129" s="183"/>
      <c r="G129" s="183"/>
      <c r="H129" s="184"/>
      <c r="I129" s="21">
        <f>I128</f>
        <v>547.79999999999995</v>
      </c>
      <c r="J129" s="21">
        <f>J128</f>
        <v>677.7</v>
      </c>
      <c r="K129" s="21">
        <f>K128</f>
        <v>698.1</v>
      </c>
      <c r="L129" s="21">
        <f>L128</f>
        <v>716.4</v>
      </c>
      <c r="N129" s="83"/>
    </row>
    <row r="130" spans="1:14" ht="43.15" customHeight="1">
      <c r="A130" s="187" t="s">
        <v>81</v>
      </c>
      <c r="B130" s="185" t="s">
        <v>80</v>
      </c>
      <c r="C130" s="59" t="s">
        <v>55</v>
      </c>
      <c r="D130" s="60" t="s">
        <v>92</v>
      </c>
      <c r="E130" s="60" t="s">
        <v>90</v>
      </c>
      <c r="F130" s="60" t="s">
        <v>91</v>
      </c>
      <c r="G130" s="60" t="s">
        <v>204</v>
      </c>
      <c r="H130" s="60" t="s">
        <v>93</v>
      </c>
      <c r="I130" s="21">
        <v>45.8</v>
      </c>
      <c r="J130" s="21">
        <v>51</v>
      </c>
      <c r="K130" s="21">
        <v>52.7</v>
      </c>
      <c r="L130" s="21">
        <v>54.2</v>
      </c>
      <c r="N130" s="83"/>
    </row>
    <row r="131" spans="1:14">
      <c r="A131" s="188"/>
      <c r="B131" s="186"/>
      <c r="C131" s="182" t="s">
        <v>27</v>
      </c>
      <c r="D131" s="183"/>
      <c r="E131" s="183"/>
      <c r="F131" s="183"/>
      <c r="G131" s="183"/>
      <c r="H131" s="184"/>
      <c r="I131" s="21">
        <f>I130</f>
        <v>45.8</v>
      </c>
      <c r="J131" s="21">
        <f>J130</f>
        <v>51</v>
      </c>
      <c r="K131" s="21">
        <f>K130</f>
        <v>52.7</v>
      </c>
      <c r="L131" s="21">
        <f>L130</f>
        <v>54.2</v>
      </c>
      <c r="N131" s="83"/>
    </row>
    <row r="132" spans="1:14" ht="39.6" customHeight="1">
      <c r="A132" s="187" t="s">
        <v>83</v>
      </c>
      <c r="B132" s="185" t="s">
        <v>82</v>
      </c>
      <c r="C132" s="59" t="s">
        <v>55</v>
      </c>
      <c r="D132" s="60" t="s">
        <v>92</v>
      </c>
      <c r="E132" s="60" t="s">
        <v>90</v>
      </c>
      <c r="F132" s="60" t="s">
        <v>91</v>
      </c>
      <c r="G132" s="60" t="s">
        <v>204</v>
      </c>
      <c r="H132" s="60" t="s">
        <v>93</v>
      </c>
      <c r="I132" s="21">
        <v>2931.5</v>
      </c>
      <c r="J132" s="21">
        <v>3198.4</v>
      </c>
      <c r="K132" s="21">
        <v>3337.9</v>
      </c>
      <c r="L132" s="21">
        <v>3463.7</v>
      </c>
      <c r="N132" s="83"/>
    </row>
    <row r="133" spans="1:14">
      <c r="A133" s="188"/>
      <c r="B133" s="186"/>
      <c r="C133" s="182" t="s">
        <v>27</v>
      </c>
      <c r="D133" s="183"/>
      <c r="E133" s="183"/>
      <c r="F133" s="183"/>
      <c r="G133" s="183"/>
      <c r="H133" s="184"/>
      <c r="I133" s="21">
        <f>I132</f>
        <v>2931.5</v>
      </c>
      <c r="J133" s="21">
        <f>J132</f>
        <v>3198.4</v>
      </c>
      <c r="K133" s="21">
        <f>K132</f>
        <v>3337.9</v>
      </c>
      <c r="L133" s="21">
        <f>L132</f>
        <v>3463.7</v>
      </c>
      <c r="N133" s="83"/>
    </row>
    <row r="134" spans="1:14" ht="39.6" customHeight="1">
      <c r="A134" s="187" t="s">
        <v>86</v>
      </c>
      <c r="B134" s="185" t="s">
        <v>85</v>
      </c>
      <c r="C134" s="59" t="s">
        <v>55</v>
      </c>
      <c r="D134" s="60" t="s">
        <v>92</v>
      </c>
      <c r="E134" s="60" t="s">
        <v>90</v>
      </c>
      <c r="F134" s="60" t="s">
        <v>91</v>
      </c>
      <c r="G134" s="60" t="s">
        <v>204</v>
      </c>
      <c r="H134" s="60" t="s">
        <v>93</v>
      </c>
      <c r="I134" s="21">
        <v>369.7</v>
      </c>
      <c r="J134" s="21">
        <v>700.4</v>
      </c>
      <c r="K134" s="21">
        <v>707.7</v>
      </c>
      <c r="L134" s="21">
        <v>714.4</v>
      </c>
      <c r="N134" s="83"/>
    </row>
    <row r="135" spans="1:14">
      <c r="A135" s="188"/>
      <c r="B135" s="186"/>
      <c r="C135" s="182" t="s">
        <v>27</v>
      </c>
      <c r="D135" s="183"/>
      <c r="E135" s="183"/>
      <c r="F135" s="183"/>
      <c r="G135" s="183"/>
      <c r="H135" s="184"/>
      <c r="I135" s="21">
        <f>I134</f>
        <v>369.7</v>
      </c>
      <c r="J135" s="21">
        <f>J134</f>
        <v>700.4</v>
      </c>
      <c r="K135" s="21">
        <f>K134</f>
        <v>707.7</v>
      </c>
      <c r="L135" s="21">
        <f>L134</f>
        <v>714.4</v>
      </c>
      <c r="N135" s="83"/>
    </row>
    <row r="136" spans="1:14" ht="39.6" customHeight="1">
      <c r="A136" s="187" t="s">
        <v>88</v>
      </c>
      <c r="B136" s="185" t="s">
        <v>87</v>
      </c>
      <c r="C136" s="59" t="s">
        <v>55</v>
      </c>
      <c r="D136" s="60" t="s">
        <v>92</v>
      </c>
      <c r="E136" s="60" t="s">
        <v>90</v>
      </c>
      <c r="F136" s="60" t="s">
        <v>91</v>
      </c>
      <c r="G136" s="60" t="s">
        <v>204</v>
      </c>
      <c r="H136" s="60" t="s">
        <v>93</v>
      </c>
      <c r="I136" s="21">
        <v>1883.1</v>
      </c>
      <c r="J136" s="21">
        <v>1925.6</v>
      </c>
      <c r="K136" s="21">
        <v>1989.9</v>
      </c>
      <c r="L136" s="21">
        <v>2047.9</v>
      </c>
      <c r="N136" s="83"/>
    </row>
    <row r="137" spans="1:14">
      <c r="A137" s="188"/>
      <c r="B137" s="186"/>
      <c r="C137" s="182" t="s">
        <v>27</v>
      </c>
      <c r="D137" s="183"/>
      <c r="E137" s="183"/>
      <c r="F137" s="183"/>
      <c r="G137" s="183"/>
      <c r="H137" s="184"/>
      <c r="I137" s="21">
        <f>I136</f>
        <v>1883.1</v>
      </c>
      <c r="J137" s="21">
        <f>J136</f>
        <v>1925.6</v>
      </c>
      <c r="K137" s="21">
        <f>K136</f>
        <v>1989.9</v>
      </c>
      <c r="L137" s="21">
        <f>L136</f>
        <v>2047.9</v>
      </c>
      <c r="N137" s="83"/>
    </row>
    <row r="138" spans="1:14">
      <c r="A138" s="179" t="s">
        <v>28</v>
      </c>
      <c r="B138" s="180"/>
      <c r="C138" s="180"/>
      <c r="D138" s="180"/>
      <c r="E138" s="180"/>
      <c r="F138" s="180"/>
      <c r="G138" s="180"/>
      <c r="H138" s="181"/>
      <c r="I138" s="31">
        <f>I115+I117+I119+I121+I123+I125+I127+I129+I131+I133+I135+I137</f>
        <v>30878.3</v>
      </c>
      <c r="J138" s="31">
        <f>J115+J117+J119+J121+J123+J125+J127+J129+J131+J133+J135+J137</f>
        <v>35331.1</v>
      </c>
      <c r="K138" s="31">
        <f>K115+K117+K119+K121+K123+K125+K127+K129+K131+K133+K135+K137</f>
        <v>36574.999999999993</v>
      </c>
      <c r="L138" s="31">
        <f>L115+L117+L119+L121+L123+L125+L127+L129+L131+L133+L135+L137</f>
        <v>37696.5</v>
      </c>
    </row>
    <row r="140" spans="1:14" hidden="1"/>
    <row r="141" spans="1:14" hidden="1">
      <c r="A141" s="165" t="s">
        <v>12</v>
      </c>
      <c r="B141" s="165"/>
      <c r="C141" s="165"/>
      <c r="D141" s="165"/>
      <c r="E141" s="165"/>
      <c r="F141" s="165"/>
      <c r="G141" s="165"/>
      <c r="H141" s="165"/>
      <c r="I141" s="165"/>
      <c r="J141" s="165"/>
      <c r="K141" s="165"/>
      <c r="L141" s="165"/>
    </row>
    <row r="142" spans="1:14" hidden="1">
      <c r="A142" s="169" t="s">
        <v>13</v>
      </c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</row>
    <row r="143" spans="1:14">
      <c r="A143" s="18"/>
      <c r="B143" s="13"/>
      <c r="C143" s="13"/>
      <c r="D143" s="13"/>
      <c r="E143" s="13"/>
      <c r="F143" s="13"/>
      <c r="G143" s="13"/>
      <c r="H143" s="13"/>
      <c r="I143" s="14"/>
      <c r="J143" s="14"/>
      <c r="K143" s="14"/>
      <c r="L143" s="14"/>
    </row>
    <row r="144" spans="1:14">
      <c r="A144" s="156"/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</row>
  </sheetData>
  <mergeCells count="156">
    <mergeCell ref="C133:H133"/>
    <mergeCell ref="C119:H119"/>
    <mergeCell ref="C121:H121"/>
    <mergeCell ref="C123:H123"/>
    <mergeCell ref="A107:A108"/>
    <mergeCell ref="B107:B108"/>
    <mergeCell ref="B105:B106"/>
    <mergeCell ref="B100:B101"/>
    <mergeCell ref="B118:B119"/>
    <mergeCell ref="B120:B121"/>
    <mergeCell ref="A126:A127"/>
    <mergeCell ref="A120:A121"/>
    <mergeCell ref="A122:A123"/>
    <mergeCell ref="A124:A125"/>
    <mergeCell ref="B126:B127"/>
    <mergeCell ref="B124:B125"/>
    <mergeCell ref="B122:B123"/>
    <mergeCell ref="A118:A119"/>
    <mergeCell ref="B128:B129"/>
    <mergeCell ref="A128:A129"/>
    <mergeCell ref="A116:A117"/>
    <mergeCell ref="D101:H101"/>
    <mergeCell ref="A100:A101"/>
    <mergeCell ref="B116:B117"/>
    <mergeCell ref="C125:H125"/>
    <mergeCell ref="A102:A103"/>
    <mergeCell ref="A91:A92"/>
    <mergeCell ref="A85:A86"/>
    <mergeCell ref="A75:A76"/>
    <mergeCell ref="B75:B76"/>
    <mergeCell ref="A83:A84"/>
    <mergeCell ref="B83:B84"/>
    <mergeCell ref="A80:A82"/>
    <mergeCell ref="B77:B79"/>
    <mergeCell ref="D79:H79"/>
    <mergeCell ref="B80:B82"/>
    <mergeCell ref="D98:H98"/>
    <mergeCell ref="A95:A96"/>
    <mergeCell ref="A97:A98"/>
    <mergeCell ref="B97:B98"/>
    <mergeCell ref="B109:B110"/>
    <mergeCell ref="A77:A79"/>
    <mergeCell ref="A88:A90"/>
    <mergeCell ref="B88:B90"/>
    <mergeCell ref="A48:A49"/>
    <mergeCell ref="A44:A45"/>
    <mergeCell ref="B114:B115"/>
    <mergeCell ref="D62:H62"/>
    <mergeCell ref="B56:B58"/>
    <mergeCell ref="D96:H96"/>
    <mergeCell ref="D94:H94"/>
    <mergeCell ref="B93:B94"/>
    <mergeCell ref="D47:H47"/>
    <mergeCell ref="D45:H45"/>
    <mergeCell ref="D86:H86"/>
    <mergeCell ref="D84:H84"/>
    <mergeCell ref="D55:H55"/>
    <mergeCell ref="D82:H82"/>
    <mergeCell ref="B102:B103"/>
    <mergeCell ref="B95:B96"/>
    <mergeCell ref="B73:B74"/>
    <mergeCell ref="C115:H115"/>
    <mergeCell ref="D108:H108"/>
    <mergeCell ref="A114:A115"/>
    <mergeCell ref="A73:A74"/>
    <mergeCell ref="D64:H64"/>
    <mergeCell ref="A65:A66"/>
    <mergeCell ref="B65:B66"/>
    <mergeCell ref="A2:L2"/>
    <mergeCell ref="A4:A5"/>
    <mergeCell ref="B4:B5"/>
    <mergeCell ref="C4:C5"/>
    <mergeCell ref="D4:H4"/>
    <mergeCell ref="I4:L4"/>
    <mergeCell ref="A35:A36"/>
    <mergeCell ref="A53:A55"/>
    <mergeCell ref="A33:A34"/>
    <mergeCell ref="B33:B34"/>
    <mergeCell ref="A38:A40"/>
    <mergeCell ref="B44:B45"/>
    <mergeCell ref="B41:B43"/>
    <mergeCell ref="A46:A47"/>
    <mergeCell ref="A50:A52"/>
    <mergeCell ref="B50:B52"/>
    <mergeCell ref="A27:A28"/>
    <mergeCell ref="A29:A30"/>
    <mergeCell ref="A31:A32"/>
    <mergeCell ref="B27:B28"/>
    <mergeCell ref="B31:B32"/>
    <mergeCell ref="A24:A26"/>
    <mergeCell ref="B7:B9"/>
    <mergeCell ref="A41:A43"/>
    <mergeCell ref="A7:A9"/>
    <mergeCell ref="B38:B40"/>
    <mergeCell ref="A56:A58"/>
    <mergeCell ref="A12:A22"/>
    <mergeCell ref="B12:B22"/>
    <mergeCell ref="D40:H40"/>
    <mergeCell ref="C10:H10"/>
    <mergeCell ref="B24:B26"/>
    <mergeCell ref="D26:H26"/>
    <mergeCell ref="B29:B30"/>
    <mergeCell ref="D28:H28"/>
    <mergeCell ref="B35:B36"/>
    <mergeCell ref="B53:B55"/>
    <mergeCell ref="C22:H22"/>
    <mergeCell ref="D58:H58"/>
    <mergeCell ref="D34:H34"/>
    <mergeCell ref="D30:H30"/>
    <mergeCell ref="D52:H52"/>
    <mergeCell ref="D49:H49"/>
    <mergeCell ref="D36:H36"/>
    <mergeCell ref="D43:H43"/>
    <mergeCell ref="D32:H32"/>
    <mergeCell ref="B46:B47"/>
    <mergeCell ref="B48:B49"/>
    <mergeCell ref="A144:L144"/>
    <mergeCell ref="A138:H138"/>
    <mergeCell ref="C137:H137"/>
    <mergeCell ref="C135:H135"/>
    <mergeCell ref="B136:B137"/>
    <mergeCell ref="A142:L142"/>
    <mergeCell ref="D74:H74"/>
    <mergeCell ref="A141:L141"/>
    <mergeCell ref="C129:H129"/>
    <mergeCell ref="C127:H127"/>
    <mergeCell ref="D110:H110"/>
    <mergeCell ref="D103:H103"/>
    <mergeCell ref="C117:H117"/>
    <mergeCell ref="D106:H106"/>
    <mergeCell ref="A105:A106"/>
    <mergeCell ref="A93:A94"/>
    <mergeCell ref="A136:A137"/>
    <mergeCell ref="A130:A131"/>
    <mergeCell ref="A134:A135"/>
    <mergeCell ref="C131:H131"/>
    <mergeCell ref="A132:A133"/>
    <mergeCell ref="B130:B131"/>
    <mergeCell ref="B132:B133"/>
    <mergeCell ref="B134:B135"/>
    <mergeCell ref="A60:A62"/>
    <mergeCell ref="B60:B62"/>
    <mergeCell ref="A68:A69"/>
    <mergeCell ref="B63:B64"/>
    <mergeCell ref="D92:H92"/>
    <mergeCell ref="D90:H90"/>
    <mergeCell ref="D72:H72"/>
    <mergeCell ref="B91:B92"/>
    <mergeCell ref="B85:B86"/>
    <mergeCell ref="D76:H76"/>
    <mergeCell ref="D69:H69"/>
    <mergeCell ref="A63:A64"/>
    <mergeCell ref="D66:H66"/>
    <mergeCell ref="A70:A72"/>
    <mergeCell ref="B70:B72"/>
    <mergeCell ref="B68:B69"/>
  </mergeCells>
  <phoneticPr fontId="0" type="noConversion"/>
  <printOptions horizontalCentered="1"/>
  <pageMargins left="0.78740157480314965" right="0.39370078740157483" top="0.39370078740157483" bottom="0.39370078740157483" header="0.15748031496062992" footer="0.15748031496062992"/>
  <pageSetup paperSize="9" fitToHeight="0" orientation="landscape" useFirstPageNumber="1" r:id="rId1"/>
  <headerFooter differentFirst="1" alignWithMargins="0">
    <oddFooter>&amp;C&amp;P</oddFooter>
  </headerFooter>
  <rowBreaks count="1" manualBreakCount="1">
    <brk id="2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18"/>
  <sheetViews>
    <sheetView showGridLines="0" view="pageBreakPreview" zoomScaleSheetLayoutView="100" workbookViewId="0">
      <selection activeCell="E11" sqref="E11"/>
    </sheetView>
  </sheetViews>
  <sheetFormatPr defaultColWidth="9.140625"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2">
      <c r="A1" s="15"/>
      <c r="B1" s="15"/>
      <c r="C1" s="15"/>
      <c r="D1" s="15"/>
      <c r="E1" s="8"/>
      <c r="F1" s="8"/>
      <c r="G1" s="25"/>
      <c r="H1" s="7"/>
      <c r="I1" s="7" t="s">
        <v>29</v>
      </c>
    </row>
    <row r="2" spans="1:12" ht="51.75" customHeight="1">
      <c r="A2" s="222" t="s">
        <v>30</v>
      </c>
      <c r="B2" s="222"/>
      <c r="C2" s="222"/>
      <c r="D2" s="222"/>
      <c r="E2" s="222"/>
      <c r="F2" s="222"/>
      <c r="G2" s="222"/>
      <c r="H2" s="222"/>
      <c r="I2" s="222"/>
      <c r="J2" s="32"/>
      <c r="K2" s="32"/>
      <c r="L2" s="32"/>
    </row>
    <row r="3" spans="1:12">
      <c r="A3" s="15"/>
      <c r="B3" s="15"/>
      <c r="C3" s="15"/>
      <c r="D3" s="15"/>
      <c r="E3" s="8"/>
      <c r="F3" s="8"/>
      <c r="G3" s="8"/>
      <c r="H3" s="8"/>
      <c r="I3" s="8"/>
    </row>
    <row r="4" spans="1:12" ht="60" customHeight="1">
      <c r="A4" s="210" t="s">
        <v>18</v>
      </c>
      <c r="B4" s="211"/>
      <c r="C4" s="211"/>
      <c r="D4" s="211"/>
      <c r="E4" s="223"/>
      <c r="F4" s="210" t="s">
        <v>47</v>
      </c>
      <c r="G4" s="211"/>
      <c r="H4" s="211"/>
      <c r="I4" s="223"/>
    </row>
    <row r="5" spans="1:12">
      <c r="A5" s="28" t="s">
        <v>20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9</v>
      </c>
      <c r="G5" s="9" t="s">
        <v>10</v>
      </c>
      <c r="H5" s="9" t="s">
        <v>45</v>
      </c>
      <c r="I5" s="9" t="s">
        <v>52</v>
      </c>
    </row>
    <row r="6" spans="1:1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33">
        <v>6</v>
      </c>
      <c r="G6" s="33">
        <v>7</v>
      </c>
      <c r="H6" s="33">
        <v>8</v>
      </c>
      <c r="I6" s="33">
        <v>9</v>
      </c>
    </row>
    <row r="7" spans="1:12">
      <c r="A7" s="20"/>
      <c r="B7" s="20"/>
      <c r="C7" s="20"/>
      <c r="D7" s="20"/>
      <c r="E7" s="20"/>
      <c r="F7" s="21"/>
      <c r="G7" s="21"/>
      <c r="H7" s="21"/>
      <c r="I7" s="21"/>
    </row>
    <row r="8" spans="1:12">
      <c r="A8" s="20"/>
      <c r="B8" s="20"/>
      <c r="C8" s="20"/>
      <c r="D8" s="20"/>
      <c r="E8" s="20"/>
      <c r="F8" s="21"/>
      <c r="G8" s="21"/>
      <c r="H8" s="21"/>
      <c r="I8" s="21"/>
    </row>
    <row r="9" spans="1:12">
      <c r="A9" s="20"/>
      <c r="B9" s="20"/>
      <c r="C9" s="20"/>
      <c r="D9" s="20"/>
      <c r="E9" s="20"/>
      <c r="F9" s="21"/>
      <c r="G9" s="21"/>
      <c r="H9" s="21"/>
      <c r="I9" s="21"/>
    </row>
    <row r="10" spans="1:12">
      <c r="A10" s="20"/>
      <c r="B10" s="20"/>
      <c r="C10" s="20"/>
      <c r="D10" s="20"/>
      <c r="E10" s="20"/>
      <c r="F10" s="21"/>
      <c r="G10" s="21"/>
      <c r="H10" s="21"/>
      <c r="I10" s="21"/>
    </row>
    <row r="11" spans="1:12">
      <c r="A11" s="20"/>
      <c r="B11" s="20"/>
      <c r="C11" s="20"/>
      <c r="D11" s="20"/>
      <c r="E11" s="20"/>
      <c r="F11" s="21"/>
      <c r="G11" s="21"/>
      <c r="H11" s="21"/>
      <c r="I11" s="21"/>
    </row>
    <row r="12" spans="1:12">
      <c r="A12" s="20"/>
      <c r="B12" s="20"/>
      <c r="C12" s="20"/>
      <c r="D12" s="20"/>
      <c r="E12" s="20"/>
      <c r="F12" s="21"/>
      <c r="G12" s="21"/>
      <c r="H12" s="21"/>
      <c r="I12" s="21"/>
    </row>
    <row r="13" spans="1:12">
      <c r="A13" s="224" t="s">
        <v>28</v>
      </c>
      <c r="B13" s="225"/>
      <c r="C13" s="225"/>
      <c r="D13" s="225"/>
      <c r="E13" s="226"/>
      <c r="F13" s="21"/>
      <c r="G13" s="21"/>
      <c r="H13" s="21"/>
      <c r="I13" s="21"/>
    </row>
    <row r="14" spans="1:12">
      <c r="E14" s="12"/>
      <c r="I14" s="12"/>
    </row>
    <row r="16" spans="1:12">
      <c r="A16" s="221"/>
      <c r="B16" s="221"/>
      <c r="C16" s="221"/>
      <c r="D16" s="221"/>
      <c r="E16" s="221"/>
      <c r="F16" s="221"/>
      <c r="G16" s="221"/>
      <c r="H16" s="221"/>
      <c r="I16" s="221"/>
    </row>
    <row r="17" spans="1:9">
      <c r="A17" s="13"/>
      <c r="B17" s="13"/>
      <c r="C17" s="13"/>
      <c r="D17" s="13"/>
      <c r="E17" s="13"/>
      <c r="F17" s="14"/>
      <c r="G17" s="14"/>
      <c r="H17" s="14"/>
      <c r="I17" s="14"/>
    </row>
    <row r="18" spans="1:9">
      <c r="A18" s="156"/>
      <c r="B18" s="156"/>
      <c r="C18" s="156"/>
      <c r="D18" s="156"/>
      <c r="E18" s="156"/>
      <c r="F18" s="156"/>
      <c r="G18" s="156"/>
      <c r="H18" s="156"/>
      <c r="I18" s="156"/>
    </row>
  </sheetData>
  <mergeCells count="6">
    <mergeCell ref="A16:I16"/>
    <mergeCell ref="A18:I18"/>
    <mergeCell ref="A2:I2"/>
    <mergeCell ref="A4:E4"/>
    <mergeCell ref="F4:I4"/>
    <mergeCell ref="A13:E13"/>
  </mergeCells>
  <phoneticPr fontId="0" type="noConversion"/>
  <printOptions horizontalCentered="1"/>
  <pageMargins left="0.78740157480314965" right="0.39370078740157483" top="0.78740157480314965" bottom="0.78740157480314965" header="0.15748031496062992" footer="0.15748031496062992"/>
  <pageSetup paperSize="9" scale="125" firstPageNumber="3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2"/>
  <sheetViews>
    <sheetView showGridLines="0" view="pageBreakPreview" zoomScaleSheetLayoutView="100" workbookViewId="0">
      <selection activeCell="E21" sqref="E21"/>
    </sheetView>
  </sheetViews>
  <sheetFormatPr defaultColWidth="9.140625"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4">
      <c r="A1" s="15"/>
      <c r="B1" s="15"/>
      <c r="C1" s="15"/>
      <c r="D1" s="15"/>
      <c r="E1" s="8"/>
      <c r="F1" s="8"/>
      <c r="G1" s="7"/>
      <c r="H1" s="7"/>
      <c r="I1" s="7" t="s">
        <v>31</v>
      </c>
    </row>
    <row r="2" spans="1:14" ht="52.5" customHeight="1">
      <c r="A2" s="222" t="s">
        <v>46</v>
      </c>
      <c r="B2" s="222"/>
      <c r="C2" s="227"/>
      <c r="D2" s="227"/>
      <c r="E2" s="227"/>
      <c r="F2" s="227"/>
      <c r="G2" s="227"/>
      <c r="H2" s="227"/>
      <c r="I2" s="227"/>
      <c r="J2" s="32"/>
      <c r="K2" s="32"/>
      <c r="L2" s="32"/>
    </row>
    <row r="3" spans="1:14">
      <c r="A3" s="15"/>
      <c r="B3" s="15"/>
      <c r="C3" s="15"/>
      <c r="D3" s="15"/>
      <c r="E3" s="8"/>
      <c r="F3" s="8"/>
      <c r="G3" s="8"/>
      <c r="H3" s="8"/>
      <c r="I3" s="8"/>
      <c r="L3" s="7"/>
      <c r="M3" s="7"/>
      <c r="N3" s="7"/>
    </row>
    <row r="4" spans="1:14" ht="55.5" customHeight="1">
      <c r="A4" s="210" t="s">
        <v>18</v>
      </c>
      <c r="B4" s="211"/>
      <c r="C4" s="211"/>
      <c r="D4" s="211"/>
      <c r="E4" s="223"/>
      <c r="F4" s="210" t="s">
        <v>48</v>
      </c>
      <c r="G4" s="211"/>
      <c r="H4" s="211"/>
      <c r="I4" s="212"/>
      <c r="L4" s="7"/>
      <c r="M4" s="7"/>
      <c r="N4" s="7"/>
    </row>
    <row r="5" spans="1:14">
      <c r="A5" s="28" t="s">
        <v>20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9</v>
      </c>
      <c r="G5" s="9" t="s">
        <v>10</v>
      </c>
      <c r="H5" s="9" t="s">
        <v>45</v>
      </c>
      <c r="I5" s="9" t="s">
        <v>52</v>
      </c>
    </row>
    <row r="6" spans="1:14">
      <c r="A6" s="146">
        <v>1</v>
      </c>
      <c r="B6" s="146">
        <v>2</v>
      </c>
      <c r="C6" s="146">
        <v>3</v>
      </c>
      <c r="D6" s="146">
        <v>4</v>
      </c>
      <c r="E6" s="146">
        <v>5</v>
      </c>
      <c r="F6" s="146">
        <v>6</v>
      </c>
      <c r="G6" s="146">
        <v>7</v>
      </c>
      <c r="H6" s="146">
        <v>8</v>
      </c>
      <c r="I6" s="146">
        <v>9</v>
      </c>
    </row>
    <row r="7" spans="1:14">
      <c r="A7" s="71" t="s">
        <v>92</v>
      </c>
      <c r="B7" s="71" t="s">
        <v>189</v>
      </c>
      <c r="C7" s="71" t="s">
        <v>190</v>
      </c>
      <c r="D7" s="71" t="s">
        <v>201</v>
      </c>
      <c r="E7" s="71" t="s">
        <v>191</v>
      </c>
      <c r="F7" s="150">
        <f>'Объемы бюдж.ассигн.без имущ '!I11</f>
        <v>212623.43</v>
      </c>
      <c r="G7" s="150">
        <f>'Объемы бюдж.ассигн.без имущ '!J11</f>
        <v>247590.39999999999</v>
      </c>
      <c r="H7" s="150">
        <f>'Объемы бюдж.ассигн.без имущ '!K11</f>
        <v>227160.7</v>
      </c>
      <c r="I7" s="150">
        <f>'Объемы бюдж.ассигн.без имущ '!L11</f>
        <v>233433.9</v>
      </c>
    </row>
    <row r="8" spans="1:14">
      <c r="A8" s="5" t="s">
        <v>92</v>
      </c>
      <c r="B8" s="5" t="s">
        <v>189</v>
      </c>
      <c r="C8" s="5" t="s">
        <v>190</v>
      </c>
      <c r="D8" s="5" t="s">
        <v>200</v>
      </c>
      <c r="E8" s="71" t="s">
        <v>191</v>
      </c>
      <c r="F8" s="34">
        <f>'Объемы бюдж.ассигн.без имущ '!I12</f>
        <v>16973.13</v>
      </c>
      <c r="G8" s="34">
        <f>'Объемы бюдж.ассигн.без имущ '!J12</f>
        <v>27000</v>
      </c>
      <c r="H8" s="34">
        <f>'Объемы бюдж.ассигн.без имущ '!K12</f>
        <v>17547.400000000001</v>
      </c>
      <c r="I8" s="34">
        <f>'Объемы бюдж.ассигн.без имущ '!L12</f>
        <v>18041</v>
      </c>
    </row>
    <row r="9" spans="1:14">
      <c r="A9" s="5" t="s">
        <v>92</v>
      </c>
      <c r="B9" s="5" t="s">
        <v>189</v>
      </c>
      <c r="C9" s="5" t="s">
        <v>190</v>
      </c>
      <c r="D9" s="5" t="s">
        <v>192</v>
      </c>
      <c r="E9" s="5" t="s">
        <v>191</v>
      </c>
      <c r="F9" s="34">
        <f>'Объемы бюдж.ассигн.без имущ '!I13</f>
        <v>2000</v>
      </c>
      <c r="G9" s="34">
        <f>'Объемы бюдж.ассигн.без имущ '!J13</f>
        <v>1997.9</v>
      </c>
      <c r="H9" s="34">
        <f>'Объемы бюдж.ассигн.без имущ '!K13</f>
        <v>2015.6</v>
      </c>
      <c r="I9" s="34">
        <f>'Объемы бюдж.ассигн.без имущ '!L13</f>
        <v>2031.6</v>
      </c>
    </row>
    <row r="10" spans="1:14">
      <c r="A10" s="5" t="s">
        <v>92</v>
      </c>
      <c r="B10" s="5" t="s">
        <v>189</v>
      </c>
      <c r="C10" s="5" t="s">
        <v>190</v>
      </c>
      <c r="D10" s="5" t="s">
        <v>193</v>
      </c>
      <c r="E10" s="5" t="s">
        <v>191</v>
      </c>
      <c r="F10" s="34">
        <f>'Объемы бюдж.ассигн.без имущ '!I14</f>
        <v>193650.3</v>
      </c>
      <c r="G10" s="34">
        <f>'Объемы бюдж.ассигн.без имущ '!J14</f>
        <v>218592.5</v>
      </c>
      <c r="H10" s="34">
        <f>'Объемы бюдж.ассигн.без имущ '!K14</f>
        <v>207597.7</v>
      </c>
      <c r="I10" s="34">
        <f>'Объемы бюдж.ассигн.без имущ '!L14</f>
        <v>213361.3</v>
      </c>
    </row>
    <row r="11" spans="1:14">
      <c r="A11" s="5" t="s">
        <v>92</v>
      </c>
      <c r="B11" s="5" t="s">
        <v>189</v>
      </c>
      <c r="C11" s="5" t="s">
        <v>190</v>
      </c>
      <c r="D11" s="5" t="s">
        <v>202</v>
      </c>
      <c r="E11" s="5" t="s">
        <v>191</v>
      </c>
      <c r="F11" s="34">
        <f>'Объемы бюдж.ассигн.без имущ '!I15</f>
        <v>149207</v>
      </c>
      <c r="G11" s="34">
        <f>'Объемы бюдж.ассигн.без имущ '!J15</f>
        <v>145967.80000000002</v>
      </c>
      <c r="H11" s="34">
        <f>'Объемы бюдж.ассигн.без имущ '!K15</f>
        <v>145961.60000000001</v>
      </c>
      <c r="I11" s="34">
        <f>'Объемы бюдж.ассигн.без имущ '!L15</f>
        <v>145961.60000000001</v>
      </c>
    </row>
    <row r="12" spans="1:14">
      <c r="A12" s="5" t="s">
        <v>92</v>
      </c>
      <c r="B12" s="5" t="s">
        <v>189</v>
      </c>
      <c r="C12" s="5" t="s">
        <v>190</v>
      </c>
      <c r="D12" s="5" t="s">
        <v>203</v>
      </c>
      <c r="E12" s="5" t="s">
        <v>191</v>
      </c>
      <c r="F12" s="34">
        <f>'Объемы бюдж.ассигн.без имущ '!I16</f>
        <v>13095.8</v>
      </c>
      <c r="G12" s="34">
        <f>'Объемы бюдж.ассигн.без имущ '!J16</f>
        <v>11095.8</v>
      </c>
      <c r="H12" s="34">
        <f>'Объемы бюдж.ассигн.без имущ '!K16</f>
        <v>11095.8</v>
      </c>
      <c r="I12" s="34">
        <f>'Объемы бюдж.ассигн.без имущ '!L16</f>
        <v>11095.8</v>
      </c>
    </row>
    <row r="13" spans="1:14">
      <c r="A13" s="5" t="s">
        <v>92</v>
      </c>
      <c r="B13" s="5" t="s">
        <v>189</v>
      </c>
      <c r="C13" s="5" t="s">
        <v>190</v>
      </c>
      <c r="D13" s="5" t="s">
        <v>212</v>
      </c>
      <c r="E13" s="5" t="s">
        <v>191</v>
      </c>
      <c r="F13" s="34">
        <f>'Объемы бюдж.ассигн.без имущ '!I17</f>
        <v>25413.4</v>
      </c>
      <c r="G13" s="34">
        <f>'Объемы бюдж.ассигн.без имущ '!J17</f>
        <v>19427.399999999998</v>
      </c>
      <c r="H13" s="34">
        <f>'Объемы бюдж.ассигн.без имущ '!K17</f>
        <v>19421.199999999997</v>
      </c>
      <c r="I13" s="34">
        <f>'Объемы бюдж.ассигн.без имущ '!L17</f>
        <v>19421.199999999997</v>
      </c>
    </row>
    <row r="14" spans="1:14">
      <c r="A14" s="5" t="s">
        <v>92</v>
      </c>
      <c r="B14" s="5" t="s">
        <v>189</v>
      </c>
      <c r="C14" s="5" t="s">
        <v>190</v>
      </c>
      <c r="D14" s="5" t="s">
        <v>194</v>
      </c>
      <c r="E14" s="5" t="s">
        <v>191</v>
      </c>
      <c r="F14" s="34">
        <f>'Объемы бюдж.ассигн.без имущ '!I18</f>
        <v>110697.8</v>
      </c>
      <c r="G14" s="34">
        <f>'Объемы бюдж.ассигн.без имущ '!J18</f>
        <v>115444.60000000002</v>
      </c>
      <c r="H14" s="34">
        <f>'Объемы бюдж.ассигн.без имущ '!K18</f>
        <v>115444.60000000002</v>
      </c>
      <c r="I14" s="34">
        <f>'Объемы бюдж.ассигн.без имущ '!L18</f>
        <v>115444.60000000002</v>
      </c>
    </row>
    <row r="15" spans="1:14">
      <c r="A15" s="5" t="s">
        <v>92</v>
      </c>
      <c r="B15" s="5" t="s">
        <v>90</v>
      </c>
      <c r="C15" s="5" t="s">
        <v>91</v>
      </c>
      <c r="D15" s="5" t="s">
        <v>204</v>
      </c>
      <c r="E15" s="5" t="s">
        <v>93</v>
      </c>
      <c r="F15" s="34">
        <f>'Объемы бюдж.ассигн.без имущ '!I20</f>
        <v>30878.3</v>
      </c>
      <c r="G15" s="34">
        <f>'Объемы бюдж.ассигн.без имущ '!J20</f>
        <v>35331.1</v>
      </c>
      <c r="H15" s="34">
        <f>'Объемы бюдж.ассигн.без имущ '!K20</f>
        <v>36574.999999999993</v>
      </c>
      <c r="I15" s="34">
        <f>'Объемы бюдж.ассигн.без имущ '!L20</f>
        <v>37696.5</v>
      </c>
    </row>
    <row r="16" spans="1:14">
      <c r="A16" s="5"/>
      <c r="B16" s="5"/>
      <c r="C16" s="5"/>
      <c r="D16" s="5"/>
      <c r="E16" s="5"/>
      <c r="F16" s="34"/>
      <c r="G16" s="34"/>
      <c r="H16" s="34"/>
      <c r="I16" s="34"/>
    </row>
    <row r="17" spans="1:9">
      <c r="A17" s="224" t="s">
        <v>28</v>
      </c>
      <c r="B17" s="225"/>
      <c r="C17" s="228"/>
      <c r="D17" s="228"/>
      <c r="E17" s="229"/>
      <c r="F17" s="31">
        <f>F7+F11+F15</f>
        <v>392708.73</v>
      </c>
      <c r="G17" s="31">
        <f>G7+G11+G15</f>
        <v>428889.3</v>
      </c>
      <c r="H17" s="31">
        <f>H7+H11+H15</f>
        <v>409697.30000000005</v>
      </c>
      <c r="I17" s="31">
        <f>I7+I11+I15</f>
        <v>417092</v>
      </c>
    </row>
    <row r="18" spans="1:9">
      <c r="E18" s="12"/>
      <c r="I18" s="12"/>
    </row>
    <row r="20" spans="1:9">
      <c r="A20" s="221"/>
      <c r="B20" s="221"/>
      <c r="C20" s="221"/>
      <c r="D20" s="221"/>
      <c r="E20" s="221"/>
      <c r="F20" s="221"/>
      <c r="G20" s="221"/>
      <c r="H20" s="221"/>
      <c r="I20" s="221"/>
    </row>
    <row r="21" spans="1:9">
      <c r="A21" s="13"/>
      <c r="B21" s="13"/>
      <c r="C21" s="13"/>
      <c r="D21" s="13"/>
      <c r="E21" s="13"/>
      <c r="F21" s="14"/>
      <c r="G21" s="14"/>
      <c r="H21" s="14"/>
      <c r="I21" s="14"/>
    </row>
    <row r="22" spans="1:9">
      <c r="A22" s="156"/>
      <c r="B22" s="156"/>
      <c r="C22" s="156"/>
      <c r="D22" s="156"/>
      <c r="E22" s="156"/>
      <c r="F22" s="156"/>
      <c r="G22" s="156"/>
      <c r="H22" s="156"/>
      <c r="I22" s="156"/>
    </row>
  </sheetData>
  <mergeCells count="6">
    <mergeCell ref="A22:I22"/>
    <mergeCell ref="A2:I2"/>
    <mergeCell ref="A4:E4"/>
    <mergeCell ref="F4:I4"/>
    <mergeCell ref="A17:E17"/>
    <mergeCell ref="A20:I20"/>
  </mergeCells>
  <phoneticPr fontId="0" type="noConversion"/>
  <printOptions horizontalCentered="1"/>
  <pageMargins left="0.78740157480314965" right="0.39370078740157483" top="0.78740157480314965" bottom="0.39370078740157483" header="0.15748031496062992" footer="0.15748031496062992"/>
  <pageSetup paperSize="9" scale="120" firstPageNumber="3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6"/>
  <sheetViews>
    <sheetView showGridLines="0" view="pageBreakPreview" topLeftCell="B58" zoomScaleNormal="100" zoomScaleSheetLayoutView="100" workbookViewId="0">
      <selection activeCell="B61" sqref="B61"/>
    </sheetView>
  </sheetViews>
  <sheetFormatPr defaultColWidth="9.140625" defaultRowHeight="12.75"/>
  <cols>
    <col min="1" max="1" width="19.5703125" style="1" hidden="1" customWidth="1"/>
    <col min="2" max="2" width="34" style="1" customWidth="1"/>
    <col min="3" max="3" width="16.28515625" style="1" customWidth="1"/>
    <col min="4" max="4" width="17" style="1" customWidth="1"/>
    <col min="5" max="5" width="12.7109375" style="1" customWidth="1"/>
    <col min="6" max="6" width="10.7109375" style="1" bestFit="1" customWidth="1"/>
    <col min="7" max="7" width="10.85546875" style="1" bestFit="1" customWidth="1"/>
    <col min="8" max="9" width="10.7109375" style="1" bestFit="1" customWidth="1"/>
    <col min="10" max="10" width="10.85546875" style="1" bestFit="1" customWidth="1"/>
    <col min="11" max="12" width="10.7109375" style="1" bestFit="1" customWidth="1"/>
    <col min="13" max="13" width="10.85546875" style="1" bestFit="1" customWidth="1"/>
    <col min="14" max="14" width="11.140625" style="1" bestFit="1" customWidth="1"/>
    <col min="15" max="16384" width="9.140625" style="1"/>
  </cols>
  <sheetData>
    <row r="1" spans="1:14">
      <c r="A1" s="15"/>
      <c r="B1" s="15"/>
      <c r="C1" s="15"/>
      <c r="D1" s="15"/>
      <c r="E1" s="15"/>
      <c r="F1" s="15"/>
      <c r="G1" s="15"/>
      <c r="H1" s="15"/>
      <c r="I1" s="15"/>
      <c r="J1" s="8"/>
      <c r="K1" s="8"/>
      <c r="L1" s="7"/>
      <c r="M1" s="7"/>
      <c r="N1" s="7" t="s">
        <v>32</v>
      </c>
    </row>
    <row r="2" spans="1:14" ht="15.75">
      <c r="A2" s="241" t="s">
        <v>51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ht="15.75">
      <c r="A3" s="48"/>
      <c r="B3" s="48"/>
      <c r="C3" s="245"/>
      <c r="D3" s="245"/>
      <c r="E3" s="245"/>
      <c r="F3" s="245"/>
      <c r="G3" s="245"/>
      <c r="H3" s="245"/>
      <c r="I3" s="245"/>
      <c r="J3" s="48"/>
      <c r="K3" s="48"/>
      <c r="L3" s="48"/>
      <c r="M3" s="48"/>
      <c r="N3" s="48"/>
    </row>
    <row r="4" spans="1:14">
      <c r="A4" s="244" t="s">
        <v>49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ht="6" customHeight="1">
      <c r="A5" s="15"/>
      <c r="B5" s="38"/>
      <c r="C5" s="15"/>
      <c r="D5" s="15"/>
      <c r="E5" s="15"/>
      <c r="F5" s="15"/>
      <c r="G5" s="15"/>
      <c r="H5" s="15"/>
      <c r="I5" s="15"/>
      <c r="J5" s="8"/>
      <c r="K5" s="8"/>
      <c r="L5" s="8"/>
      <c r="M5" s="8"/>
      <c r="N5" s="8"/>
    </row>
    <row r="6" spans="1:14">
      <c r="A6" s="204" t="s">
        <v>2</v>
      </c>
      <c r="B6" s="204" t="s">
        <v>3</v>
      </c>
      <c r="C6" s="210" t="s">
        <v>33</v>
      </c>
      <c r="D6" s="211"/>
      <c r="E6" s="211"/>
      <c r="F6" s="211"/>
      <c r="G6" s="211"/>
      <c r="H6" s="211"/>
      <c r="I6" s="211"/>
      <c r="J6" s="211"/>
      <c r="K6" s="243"/>
      <c r="L6" s="243"/>
      <c r="M6" s="243"/>
      <c r="N6" s="212"/>
    </row>
    <row r="7" spans="1:14">
      <c r="A7" s="242"/>
      <c r="B7" s="242"/>
      <c r="C7" s="39"/>
      <c r="D7" s="40" t="s">
        <v>9</v>
      </c>
      <c r="E7" s="41"/>
      <c r="F7" s="39"/>
      <c r="G7" s="40" t="s">
        <v>10</v>
      </c>
      <c r="H7" s="42"/>
      <c r="I7" s="40"/>
      <c r="J7" s="40" t="s">
        <v>45</v>
      </c>
      <c r="K7" s="42"/>
      <c r="L7" s="40"/>
      <c r="M7" s="40" t="s">
        <v>52</v>
      </c>
      <c r="N7" s="42"/>
    </row>
    <row r="8" spans="1:14" ht="25.5">
      <c r="A8" s="205"/>
      <c r="B8" s="206"/>
      <c r="C8" s="9" t="s">
        <v>34</v>
      </c>
      <c r="D8" s="9" t="s">
        <v>35</v>
      </c>
      <c r="E8" s="9" t="s">
        <v>36</v>
      </c>
      <c r="F8" s="9" t="s">
        <v>34</v>
      </c>
      <c r="G8" s="9" t="s">
        <v>35</v>
      </c>
      <c r="H8" s="9" t="s">
        <v>36</v>
      </c>
      <c r="I8" s="9" t="s">
        <v>34</v>
      </c>
      <c r="J8" s="9" t="s">
        <v>35</v>
      </c>
      <c r="K8" s="9" t="s">
        <v>36</v>
      </c>
      <c r="L8" s="9" t="s">
        <v>34</v>
      </c>
      <c r="M8" s="9" t="s">
        <v>35</v>
      </c>
      <c r="N8" s="9" t="s">
        <v>36</v>
      </c>
    </row>
    <row r="9" spans="1:14">
      <c r="A9" s="16">
        <v>1</v>
      </c>
      <c r="B9" s="45">
        <v>1</v>
      </c>
      <c r="C9" s="29">
        <v>2</v>
      </c>
      <c r="D9" s="29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</row>
    <row r="10" spans="1:14">
      <c r="A10" s="46"/>
      <c r="B10" s="148" t="s">
        <v>11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>
      <c r="A11" s="46"/>
      <c r="B11" s="148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>
      <c r="A12" s="47"/>
      <c r="B12" s="149" t="s">
        <v>26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4" ht="24">
      <c r="A13" s="53" t="s">
        <v>95</v>
      </c>
      <c r="B13" s="84" t="s">
        <v>94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ht="38.25">
      <c r="A14" s="56" t="s">
        <v>99</v>
      </c>
      <c r="B14" s="57" t="s">
        <v>101</v>
      </c>
      <c r="C14" s="50"/>
      <c r="D14" s="50">
        <v>1</v>
      </c>
      <c r="E14" s="50"/>
      <c r="F14" s="50"/>
      <c r="G14" s="50">
        <v>1</v>
      </c>
      <c r="H14" s="50"/>
      <c r="I14" s="50"/>
      <c r="J14" s="50">
        <v>1</v>
      </c>
      <c r="K14" s="50"/>
      <c r="L14" s="50"/>
      <c r="M14" s="50">
        <v>1</v>
      </c>
      <c r="N14" s="50"/>
    </row>
    <row r="15" spans="1:14" ht="13.15" customHeight="1">
      <c r="A15" s="56" t="s">
        <v>103</v>
      </c>
      <c r="B15" s="57" t="s">
        <v>199</v>
      </c>
      <c r="C15" s="50"/>
      <c r="D15" s="50">
        <v>1</v>
      </c>
      <c r="E15" s="50"/>
      <c r="F15" s="50"/>
      <c r="G15" s="50">
        <v>1</v>
      </c>
      <c r="H15" s="50"/>
      <c r="I15" s="50"/>
      <c r="J15" s="50">
        <v>1</v>
      </c>
      <c r="K15" s="50"/>
      <c r="L15" s="50"/>
      <c r="M15" s="50">
        <v>1</v>
      </c>
      <c r="N15" s="50"/>
    </row>
    <row r="16" spans="1:14" ht="40.9" customHeight="1">
      <c r="A16" s="56" t="s">
        <v>102</v>
      </c>
      <c r="B16" s="57" t="s">
        <v>198</v>
      </c>
      <c r="C16" s="50"/>
      <c r="D16" s="50">
        <v>1</v>
      </c>
      <c r="E16" s="50"/>
      <c r="F16" s="50"/>
      <c r="G16" s="50">
        <v>1</v>
      </c>
      <c r="H16" s="50"/>
      <c r="I16" s="50"/>
      <c r="J16" s="50">
        <v>1</v>
      </c>
      <c r="K16" s="50"/>
      <c r="L16" s="50"/>
      <c r="M16" s="50">
        <v>1</v>
      </c>
      <c r="N16" s="50"/>
    </row>
    <row r="17" spans="1:14" ht="13.15" customHeight="1">
      <c r="A17" s="56" t="s">
        <v>106</v>
      </c>
      <c r="B17" s="57" t="s">
        <v>105</v>
      </c>
      <c r="C17" s="50"/>
      <c r="D17" s="50">
        <v>1</v>
      </c>
      <c r="E17" s="50"/>
      <c r="F17" s="50"/>
      <c r="G17" s="50">
        <v>1</v>
      </c>
      <c r="H17" s="50"/>
      <c r="I17" s="50"/>
      <c r="J17" s="50">
        <v>1</v>
      </c>
      <c r="K17" s="50"/>
      <c r="L17" s="50"/>
      <c r="M17" s="50">
        <v>1</v>
      </c>
      <c r="N17" s="50"/>
    </row>
    <row r="18" spans="1:14" ht="44.45" customHeight="1">
      <c r="A18" s="56" t="s">
        <v>109</v>
      </c>
      <c r="B18" s="57" t="s">
        <v>110</v>
      </c>
      <c r="C18" s="50"/>
      <c r="D18" s="50">
        <v>1</v>
      </c>
      <c r="E18" s="50"/>
      <c r="F18" s="50"/>
      <c r="G18" s="50">
        <v>1</v>
      </c>
      <c r="H18" s="50"/>
      <c r="I18" s="50"/>
      <c r="J18" s="50">
        <v>1</v>
      </c>
      <c r="K18" s="50"/>
      <c r="L18" s="50"/>
      <c r="M18" s="50">
        <v>1</v>
      </c>
      <c r="N18" s="50"/>
    </row>
    <row r="19" spans="1:14" ht="25.5">
      <c r="A19" s="56" t="s">
        <v>114</v>
      </c>
      <c r="B19" s="57" t="s">
        <v>111</v>
      </c>
      <c r="C19" s="50"/>
      <c r="D19" s="50">
        <v>1</v>
      </c>
      <c r="E19" s="50"/>
      <c r="F19" s="50"/>
      <c r="G19" s="50">
        <v>1</v>
      </c>
      <c r="H19" s="50"/>
      <c r="I19" s="50"/>
      <c r="J19" s="50">
        <v>1</v>
      </c>
      <c r="K19" s="50"/>
      <c r="L19" s="50"/>
      <c r="M19" s="50">
        <v>1</v>
      </c>
      <c r="N19" s="50"/>
    </row>
    <row r="20" spans="1:14" ht="25.5">
      <c r="A20" s="56" t="s">
        <v>115</v>
      </c>
      <c r="B20" s="57" t="s">
        <v>187</v>
      </c>
      <c r="C20" s="50"/>
      <c r="D20" s="50">
        <v>1</v>
      </c>
      <c r="E20" s="50"/>
      <c r="F20" s="50"/>
      <c r="G20" s="50">
        <v>1</v>
      </c>
      <c r="H20" s="50"/>
      <c r="I20" s="50"/>
      <c r="J20" s="50">
        <v>1</v>
      </c>
      <c r="K20" s="50"/>
      <c r="L20" s="50"/>
      <c r="M20" s="50">
        <v>1</v>
      </c>
      <c r="N20" s="50"/>
    </row>
    <row r="21" spans="1:14" ht="47.45" customHeight="1">
      <c r="A21" s="56" t="s">
        <v>116</v>
      </c>
      <c r="B21" s="57" t="s">
        <v>112</v>
      </c>
      <c r="C21" s="50"/>
      <c r="D21" s="50">
        <v>1</v>
      </c>
      <c r="E21" s="50"/>
      <c r="F21" s="50"/>
      <c r="G21" s="50">
        <v>1</v>
      </c>
      <c r="H21" s="50"/>
      <c r="I21" s="50"/>
      <c r="J21" s="50">
        <v>1</v>
      </c>
      <c r="K21" s="50"/>
      <c r="L21" s="50"/>
      <c r="M21" s="50">
        <v>1</v>
      </c>
      <c r="N21" s="50"/>
    </row>
    <row r="22" spans="1:14" ht="45.6" customHeight="1">
      <c r="A22" s="56" t="s">
        <v>117</v>
      </c>
      <c r="B22" s="57" t="s">
        <v>113</v>
      </c>
      <c r="C22" s="50"/>
      <c r="D22" s="50">
        <v>1</v>
      </c>
      <c r="E22" s="50"/>
      <c r="F22" s="50"/>
      <c r="G22" s="50">
        <v>1</v>
      </c>
      <c r="H22" s="50"/>
      <c r="I22" s="50"/>
      <c r="J22" s="50">
        <v>1</v>
      </c>
      <c r="K22" s="50"/>
      <c r="L22" s="50"/>
      <c r="M22" s="50">
        <v>1</v>
      </c>
      <c r="N22" s="50"/>
    </row>
    <row r="23" spans="1:14" ht="25.5">
      <c r="A23" s="56" t="s">
        <v>125</v>
      </c>
      <c r="B23" s="57" t="s">
        <v>119</v>
      </c>
      <c r="C23" s="50"/>
      <c r="D23" s="50">
        <v>1</v>
      </c>
      <c r="E23" s="50"/>
      <c r="F23" s="50"/>
      <c r="G23" s="50">
        <v>1</v>
      </c>
      <c r="H23" s="50"/>
      <c r="I23" s="50"/>
      <c r="J23" s="50">
        <v>1</v>
      </c>
      <c r="K23" s="50"/>
      <c r="L23" s="50"/>
      <c r="M23" s="50">
        <v>1</v>
      </c>
      <c r="N23" s="50"/>
    </row>
    <row r="24" spans="1:14" ht="25.5">
      <c r="A24" s="56" t="s">
        <v>126</v>
      </c>
      <c r="B24" s="57" t="s">
        <v>120</v>
      </c>
      <c r="C24" s="50"/>
      <c r="D24" s="50">
        <v>1</v>
      </c>
      <c r="E24" s="50"/>
      <c r="F24" s="50"/>
      <c r="G24" s="50">
        <v>1</v>
      </c>
      <c r="H24" s="50"/>
      <c r="I24" s="50"/>
      <c r="J24" s="50">
        <v>1</v>
      </c>
      <c r="K24" s="50"/>
      <c r="L24" s="50"/>
      <c r="M24" s="50">
        <v>1</v>
      </c>
      <c r="N24" s="50"/>
    </row>
    <row r="25" spans="1:14" ht="42.6" customHeight="1">
      <c r="A25" s="56" t="s">
        <v>127</v>
      </c>
      <c r="B25" s="57" t="s">
        <v>121</v>
      </c>
      <c r="C25" s="50"/>
      <c r="D25" s="50">
        <v>1</v>
      </c>
      <c r="E25" s="50"/>
      <c r="F25" s="50"/>
      <c r="G25" s="50">
        <v>1</v>
      </c>
      <c r="H25" s="50"/>
      <c r="I25" s="50"/>
      <c r="J25" s="50">
        <v>1</v>
      </c>
      <c r="K25" s="50"/>
      <c r="L25" s="50"/>
      <c r="M25" s="50">
        <v>1</v>
      </c>
      <c r="N25" s="50"/>
    </row>
    <row r="26" spans="1:14" ht="38.25">
      <c r="A26" s="56" t="s">
        <v>128</v>
      </c>
      <c r="B26" s="57" t="s">
        <v>122</v>
      </c>
      <c r="C26" s="50"/>
      <c r="D26" s="50">
        <v>1</v>
      </c>
      <c r="E26" s="50"/>
      <c r="F26" s="50"/>
      <c r="G26" s="50">
        <v>1</v>
      </c>
      <c r="H26" s="50"/>
      <c r="I26" s="50"/>
      <c r="J26" s="50">
        <v>1</v>
      </c>
      <c r="K26" s="50"/>
      <c r="L26" s="50"/>
      <c r="M26" s="50">
        <v>1</v>
      </c>
      <c r="N26" s="50"/>
    </row>
    <row r="27" spans="1:14" ht="24">
      <c r="A27" s="56" t="s">
        <v>129</v>
      </c>
      <c r="B27" s="57" t="s">
        <v>123</v>
      </c>
      <c r="C27" s="50"/>
      <c r="D27" s="50">
        <v>1</v>
      </c>
      <c r="E27" s="50"/>
      <c r="F27" s="50"/>
      <c r="G27" s="50">
        <v>1</v>
      </c>
      <c r="H27" s="50"/>
      <c r="I27" s="50"/>
      <c r="J27" s="50">
        <v>1</v>
      </c>
      <c r="K27" s="50"/>
      <c r="L27" s="50"/>
      <c r="M27" s="50">
        <v>1</v>
      </c>
      <c r="N27" s="50"/>
    </row>
    <row r="28" spans="1:14" ht="13.15" customHeight="1">
      <c r="A28" s="56" t="s">
        <v>130</v>
      </c>
      <c r="B28" s="57" t="s">
        <v>124</v>
      </c>
      <c r="C28" s="50"/>
      <c r="D28" s="50">
        <v>1</v>
      </c>
      <c r="E28" s="50"/>
      <c r="F28" s="50"/>
      <c r="G28" s="50">
        <v>1</v>
      </c>
      <c r="H28" s="50"/>
      <c r="I28" s="50"/>
      <c r="J28" s="50">
        <v>1</v>
      </c>
      <c r="K28" s="50"/>
      <c r="L28" s="50"/>
      <c r="M28" s="50">
        <v>1</v>
      </c>
      <c r="N28" s="50"/>
    </row>
    <row r="29" spans="1:14" ht="25.5">
      <c r="A29" s="56" t="s">
        <v>133</v>
      </c>
      <c r="B29" s="57" t="s">
        <v>134</v>
      </c>
      <c r="C29" s="50"/>
      <c r="D29" s="50">
        <v>1</v>
      </c>
      <c r="E29" s="50"/>
      <c r="F29" s="50"/>
      <c r="G29" s="50">
        <v>1</v>
      </c>
      <c r="H29" s="50"/>
      <c r="I29" s="50"/>
      <c r="J29" s="50">
        <v>1</v>
      </c>
      <c r="K29" s="50"/>
      <c r="L29" s="50"/>
      <c r="M29" s="50">
        <v>1</v>
      </c>
      <c r="N29" s="50"/>
    </row>
    <row r="30" spans="1:14" ht="13.15" customHeight="1">
      <c r="A30" s="56" t="s">
        <v>137</v>
      </c>
      <c r="B30" s="57" t="s">
        <v>135</v>
      </c>
      <c r="C30" s="50"/>
      <c r="D30" s="50">
        <v>1</v>
      </c>
      <c r="E30" s="50"/>
      <c r="F30" s="50"/>
      <c r="G30" s="50">
        <v>1</v>
      </c>
      <c r="H30" s="50"/>
      <c r="I30" s="50"/>
      <c r="J30" s="50">
        <v>1</v>
      </c>
      <c r="K30" s="50"/>
      <c r="L30" s="50"/>
      <c r="M30" s="50">
        <v>1</v>
      </c>
      <c r="N30" s="50"/>
    </row>
    <row r="31" spans="1:14" ht="24">
      <c r="A31" s="56" t="s">
        <v>138</v>
      </c>
      <c r="B31" s="57" t="s">
        <v>136</v>
      </c>
      <c r="C31" s="50"/>
      <c r="D31" s="50">
        <v>1</v>
      </c>
      <c r="E31" s="50"/>
      <c r="F31" s="50"/>
      <c r="G31" s="50">
        <v>1</v>
      </c>
      <c r="H31" s="50"/>
      <c r="I31" s="50"/>
      <c r="J31" s="50">
        <v>1</v>
      </c>
      <c r="K31" s="50"/>
      <c r="L31" s="50"/>
      <c r="M31" s="50">
        <v>1</v>
      </c>
      <c r="N31" s="50"/>
    </row>
    <row r="32" spans="1:14" ht="75" customHeight="1">
      <c r="A32" s="56" t="s">
        <v>146</v>
      </c>
      <c r="B32" s="57" t="s">
        <v>140</v>
      </c>
      <c r="C32" s="50"/>
      <c r="D32" s="50">
        <v>1</v>
      </c>
      <c r="E32" s="50"/>
      <c r="F32" s="50"/>
      <c r="G32" s="50">
        <v>1</v>
      </c>
      <c r="H32" s="50"/>
      <c r="I32" s="50"/>
      <c r="J32" s="50">
        <v>1</v>
      </c>
      <c r="K32" s="50"/>
      <c r="L32" s="50"/>
      <c r="M32" s="50">
        <v>1</v>
      </c>
      <c r="N32" s="50"/>
    </row>
    <row r="33" spans="1:14" ht="25.5">
      <c r="A33" s="56" t="s">
        <v>147</v>
      </c>
      <c r="B33" s="57" t="s">
        <v>141</v>
      </c>
      <c r="C33" s="50"/>
      <c r="D33" s="50">
        <v>1</v>
      </c>
      <c r="E33" s="50"/>
      <c r="F33" s="50"/>
      <c r="G33" s="50">
        <v>1</v>
      </c>
      <c r="H33" s="50"/>
      <c r="I33" s="50"/>
      <c r="J33" s="50">
        <v>1</v>
      </c>
      <c r="K33" s="50"/>
      <c r="L33" s="50"/>
      <c r="M33" s="50">
        <v>1</v>
      </c>
      <c r="N33" s="50"/>
    </row>
    <row r="34" spans="1:14" ht="78" customHeight="1">
      <c r="A34" s="56" t="s">
        <v>148</v>
      </c>
      <c r="B34" s="57" t="s">
        <v>142</v>
      </c>
      <c r="C34" s="50"/>
      <c r="D34" s="50">
        <v>1</v>
      </c>
      <c r="E34" s="50"/>
      <c r="F34" s="50"/>
      <c r="G34" s="50">
        <v>1</v>
      </c>
      <c r="H34" s="50"/>
      <c r="I34" s="50"/>
      <c r="J34" s="50">
        <v>1</v>
      </c>
      <c r="K34" s="50"/>
      <c r="L34" s="50"/>
      <c r="M34" s="50">
        <v>1</v>
      </c>
      <c r="N34" s="50"/>
    </row>
    <row r="35" spans="1:14" ht="88.9" customHeight="1">
      <c r="A35" s="56" t="s">
        <v>149</v>
      </c>
      <c r="B35" s="57" t="s">
        <v>195</v>
      </c>
      <c r="C35" s="50"/>
      <c r="D35" s="50">
        <v>1</v>
      </c>
      <c r="E35" s="50"/>
      <c r="F35" s="50"/>
      <c r="G35" s="50">
        <v>1</v>
      </c>
      <c r="H35" s="50"/>
      <c r="I35" s="50"/>
      <c r="J35" s="50">
        <v>1</v>
      </c>
      <c r="K35" s="50"/>
      <c r="L35" s="50"/>
      <c r="M35" s="50">
        <v>1</v>
      </c>
      <c r="N35" s="50"/>
    </row>
    <row r="36" spans="1:14" ht="28.9" customHeight="1">
      <c r="A36" s="56" t="s">
        <v>150</v>
      </c>
      <c r="B36" s="57" t="s">
        <v>143</v>
      </c>
      <c r="C36" s="50"/>
      <c r="D36" s="50">
        <v>1</v>
      </c>
      <c r="E36" s="50"/>
      <c r="F36" s="50"/>
      <c r="G36" s="50">
        <v>1</v>
      </c>
      <c r="H36" s="50"/>
      <c r="I36" s="50"/>
      <c r="J36" s="50">
        <v>1</v>
      </c>
      <c r="K36" s="50"/>
      <c r="L36" s="50"/>
      <c r="M36" s="50">
        <v>1</v>
      </c>
      <c r="N36" s="50"/>
    </row>
    <row r="37" spans="1:14" ht="28.15" customHeight="1">
      <c r="A37" s="56" t="s">
        <v>151</v>
      </c>
      <c r="B37" s="57" t="s">
        <v>144</v>
      </c>
      <c r="C37" s="50"/>
      <c r="D37" s="50">
        <v>1</v>
      </c>
      <c r="E37" s="50"/>
      <c r="F37" s="50"/>
      <c r="G37" s="50">
        <v>1</v>
      </c>
      <c r="H37" s="50"/>
      <c r="I37" s="50"/>
      <c r="J37" s="50">
        <v>1</v>
      </c>
      <c r="K37" s="50"/>
      <c r="L37" s="50"/>
      <c r="M37" s="50">
        <v>1</v>
      </c>
      <c r="N37" s="50"/>
    </row>
    <row r="38" spans="1:14" ht="52.15" customHeight="1">
      <c r="A38" s="56" t="s">
        <v>152</v>
      </c>
      <c r="B38" s="57" t="s">
        <v>145</v>
      </c>
      <c r="C38" s="50"/>
      <c r="D38" s="50">
        <v>1</v>
      </c>
      <c r="E38" s="50"/>
      <c r="F38" s="50"/>
      <c r="G38" s="50">
        <v>1</v>
      </c>
      <c r="H38" s="50"/>
      <c r="I38" s="50"/>
      <c r="J38" s="50">
        <v>1</v>
      </c>
      <c r="K38" s="50"/>
      <c r="L38" s="50"/>
      <c r="M38" s="50">
        <v>1</v>
      </c>
      <c r="N38" s="50"/>
    </row>
    <row r="39" spans="1:14" ht="59.45" customHeight="1">
      <c r="A39" s="56" t="s">
        <v>153</v>
      </c>
      <c r="B39" s="57" t="s">
        <v>188</v>
      </c>
      <c r="C39" s="50"/>
      <c r="D39" s="50">
        <v>1</v>
      </c>
      <c r="E39" s="50"/>
      <c r="F39" s="50"/>
      <c r="G39" s="50">
        <v>1</v>
      </c>
      <c r="H39" s="50"/>
      <c r="I39" s="50"/>
      <c r="J39" s="50">
        <v>1</v>
      </c>
      <c r="K39" s="50"/>
      <c r="L39" s="50"/>
      <c r="M39" s="50">
        <v>1</v>
      </c>
      <c r="N39" s="50"/>
    </row>
    <row r="40" spans="1:14" ht="46.15" customHeight="1">
      <c r="A40" s="56" t="s">
        <v>159</v>
      </c>
      <c r="B40" s="57" t="s">
        <v>164</v>
      </c>
      <c r="C40" s="50"/>
      <c r="D40" s="50">
        <v>1</v>
      </c>
      <c r="E40" s="50"/>
      <c r="F40" s="50"/>
      <c r="G40" s="50">
        <v>1</v>
      </c>
      <c r="H40" s="50"/>
      <c r="I40" s="50"/>
      <c r="J40" s="50">
        <v>1</v>
      </c>
      <c r="K40" s="50"/>
      <c r="L40" s="50"/>
      <c r="M40" s="50">
        <v>1</v>
      </c>
      <c r="N40" s="50"/>
    </row>
    <row r="41" spans="1:14" ht="46.9" customHeight="1">
      <c r="A41" s="56" t="s">
        <v>160</v>
      </c>
      <c r="B41" s="57" t="s">
        <v>165</v>
      </c>
      <c r="C41" s="50"/>
      <c r="D41" s="50">
        <v>1</v>
      </c>
      <c r="E41" s="50"/>
      <c r="F41" s="50"/>
      <c r="G41" s="50">
        <v>1</v>
      </c>
      <c r="H41" s="50"/>
      <c r="I41" s="50"/>
      <c r="J41" s="50">
        <v>1</v>
      </c>
      <c r="K41" s="50"/>
      <c r="L41" s="50"/>
      <c r="M41" s="50">
        <v>1</v>
      </c>
      <c r="N41" s="50"/>
    </row>
    <row r="42" spans="1:14" ht="46.9" customHeight="1">
      <c r="A42" s="56" t="s">
        <v>161</v>
      </c>
      <c r="B42" s="57" t="s">
        <v>158</v>
      </c>
      <c r="C42" s="50"/>
      <c r="D42" s="50">
        <v>1</v>
      </c>
      <c r="E42" s="50"/>
      <c r="F42" s="50"/>
      <c r="G42" s="50">
        <v>1</v>
      </c>
      <c r="H42" s="50"/>
      <c r="I42" s="50"/>
      <c r="J42" s="50">
        <v>1</v>
      </c>
      <c r="K42" s="50"/>
      <c r="L42" s="50"/>
      <c r="M42" s="50">
        <v>1</v>
      </c>
      <c r="N42" s="50"/>
    </row>
    <row r="43" spans="1:14" ht="70.150000000000006" customHeight="1">
      <c r="A43" s="56" t="s">
        <v>162</v>
      </c>
      <c r="B43" s="57" t="s">
        <v>166</v>
      </c>
      <c r="C43" s="50"/>
      <c r="D43" s="50">
        <v>1</v>
      </c>
      <c r="E43" s="50"/>
      <c r="F43" s="50"/>
      <c r="G43" s="50">
        <v>1</v>
      </c>
      <c r="H43" s="50"/>
      <c r="I43" s="50"/>
      <c r="J43" s="50">
        <v>1</v>
      </c>
      <c r="K43" s="50"/>
      <c r="L43" s="50"/>
      <c r="M43" s="50">
        <v>1</v>
      </c>
      <c r="N43" s="50"/>
    </row>
    <row r="44" spans="1:14" ht="30.6" customHeight="1">
      <c r="A44" s="56" t="s">
        <v>163</v>
      </c>
      <c r="B44" s="57" t="s">
        <v>167</v>
      </c>
      <c r="C44" s="50"/>
      <c r="D44" s="50">
        <v>1</v>
      </c>
      <c r="E44" s="50"/>
      <c r="F44" s="50"/>
      <c r="G44" s="50">
        <v>1</v>
      </c>
      <c r="H44" s="50"/>
      <c r="I44" s="50"/>
      <c r="J44" s="50">
        <v>1</v>
      </c>
      <c r="K44" s="50"/>
      <c r="L44" s="50"/>
      <c r="M44" s="50">
        <v>1</v>
      </c>
      <c r="N44" s="50"/>
    </row>
    <row r="45" spans="1:14" ht="37.15" customHeight="1">
      <c r="A45" s="56" t="s">
        <v>172</v>
      </c>
      <c r="B45" s="57" t="s">
        <v>174</v>
      </c>
      <c r="C45" s="50"/>
      <c r="D45" s="50">
        <v>1</v>
      </c>
      <c r="E45" s="50"/>
      <c r="F45" s="50"/>
      <c r="G45" s="50">
        <v>1</v>
      </c>
      <c r="H45" s="50"/>
      <c r="I45" s="50"/>
      <c r="J45" s="50">
        <v>1</v>
      </c>
      <c r="K45" s="50"/>
      <c r="L45" s="50"/>
      <c r="M45" s="50">
        <v>1</v>
      </c>
      <c r="N45" s="50"/>
    </row>
    <row r="46" spans="1:14" ht="37.15" customHeight="1">
      <c r="A46" s="56" t="s">
        <v>173</v>
      </c>
      <c r="B46" s="57" t="s">
        <v>175</v>
      </c>
      <c r="C46" s="50"/>
      <c r="D46" s="50">
        <v>1</v>
      </c>
      <c r="E46" s="50"/>
      <c r="F46" s="50"/>
      <c r="G46" s="50">
        <v>1</v>
      </c>
      <c r="H46" s="50"/>
      <c r="I46" s="50"/>
      <c r="J46" s="50">
        <v>1</v>
      </c>
      <c r="K46" s="50"/>
      <c r="L46" s="50"/>
      <c r="M46" s="50">
        <v>1</v>
      </c>
      <c r="N46" s="50"/>
    </row>
    <row r="47" spans="1:14" ht="27" customHeight="1">
      <c r="A47" s="56" t="s">
        <v>178</v>
      </c>
      <c r="B47" s="57" t="s">
        <v>181</v>
      </c>
      <c r="C47" s="50"/>
      <c r="D47" s="50">
        <v>1</v>
      </c>
      <c r="E47" s="50"/>
      <c r="F47" s="50"/>
      <c r="G47" s="50">
        <v>1</v>
      </c>
      <c r="H47" s="50"/>
      <c r="I47" s="50"/>
      <c r="J47" s="50">
        <v>1</v>
      </c>
      <c r="K47" s="50"/>
      <c r="L47" s="50"/>
      <c r="M47" s="50">
        <v>1</v>
      </c>
      <c r="N47" s="50"/>
    </row>
    <row r="48" spans="1:14" ht="27" customHeight="1">
      <c r="A48" s="56" t="s">
        <v>179</v>
      </c>
      <c r="B48" s="57" t="s">
        <v>182</v>
      </c>
      <c r="C48" s="50"/>
      <c r="D48" s="50">
        <v>1</v>
      </c>
      <c r="E48" s="50"/>
      <c r="F48" s="50"/>
      <c r="G48" s="50">
        <v>1</v>
      </c>
      <c r="H48" s="50"/>
      <c r="I48" s="50"/>
      <c r="J48" s="50">
        <v>1</v>
      </c>
      <c r="K48" s="50"/>
      <c r="L48" s="50"/>
      <c r="M48" s="50">
        <v>1</v>
      </c>
      <c r="N48" s="50"/>
    </row>
    <row r="49" spans="1:14" ht="27" customHeight="1">
      <c r="A49" s="56" t="s">
        <v>180</v>
      </c>
      <c r="B49" s="57" t="s">
        <v>183</v>
      </c>
      <c r="C49" s="50"/>
      <c r="D49" s="50">
        <v>1</v>
      </c>
      <c r="E49" s="50"/>
      <c r="F49" s="50"/>
      <c r="G49" s="50">
        <v>1</v>
      </c>
      <c r="H49" s="50"/>
      <c r="I49" s="50"/>
      <c r="J49" s="50">
        <v>1</v>
      </c>
      <c r="K49" s="50"/>
      <c r="L49" s="50"/>
      <c r="M49" s="50">
        <v>1</v>
      </c>
      <c r="N49" s="50"/>
    </row>
    <row r="50" spans="1:14" hidden="1">
      <c r="A50" s="56"/>
      <c r="B50" s="57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 ht="58.15" customHeight="1">
      <c r="A51" s="53" t="s">
        <v>53</v>
      </c>
      <c r="B51" s="55" t="s">
        <v>54</v>
      </c>
      <c r="C51" s="50">
        <v>1</v>
      </c>
      <c r="D51" s="50"/>
      <c r="E51" s="50"/>
      <c r="F51" s="50">
        <v>1</v>
      </c>
      <c r="G51" s="50"/>
      <c r="H51" s="50"/>
      <c r="I51" s="50">
        <v>1</v>
      </c>
      <c r="J51" s="50"/>
      <c r="K51" s="50"/>
      <c r="L51" s="50">
        <v>1</v>
      </c>
      <c r="M51" s="50"/>
      <c r="N51" s="50"/>
    </row>
    <row r="52" spans="1:14" ht="33" customHeight="1">
      <c r="A52" s="53" t="s">
        <v>59</v>
      </c>
      <c r="B52" s="54" t="s">
        <v>58</v>
      </c>
      <c r="C52" s="50">
        <v>1</v>
      </c>
      <c r="D52" s="50"/>
      <c r="E52" s="50"/>
      <c r="F52" s="50">
        <v>1</v>
      </c>
      <c r="G52" s="50"/>
      <c r="H52" s="50"/>
      <c r="I52" s="50">
        <v>1</v>
      </c>
      <c r="J52" s="50"/>
      <c r="K52" s="50"/>
      <c r="L52" s="50">
        <v>1</v>
      </c>
      <c r="M52" s="50"/>
      <c r="N52" s="50"/>
    </row>
    <row r="53" spans="1:14" ht="33" customHeight="1">
      <c r="A53" s="53" t="s">
        <v>62</v>
      </c>
      <c r="B53" s="55" t="s">
        <v>63</v>
      </c>
      <c r="C53" s="50">
        <v>1</v>
      </c>
      <c r="D53" s="50"/>
      <c r="E53" s="50"/>
      <c r="F53" s="50">
        <v>1</v>
      </c>
      <c r="G53" s="50"/>
      <c r="H53" s="50"/>
      <c r="I53" s="50">
        <v>1</v>
      </c>
      <c r="J53" s="50"/>
      <c r="K53" s="50"/>
      <c r="L53" s="50">
        <v>1</v>
      </c>
      <c r="M53" s="50"/>
      <c r="N53" s="50"/>
    </row>
    <row r="54" spans="1:14" ht="61.9" customHeight="1">
      <c r="A54" s="53" t="s">
        <v>65</v>
      </c>
      <c r="B54" s="55" t="s">
        <v>66</v>
      </c>
      <c r="C54" s="50">
        <v>1</v>
      </c>
      <c r="D54" s="50"/>
      <c r="E54" s="50"/>
      <c r="F54" s="50">
        <v>1</v>
      </c>
      <c r="G54" s="50"/>
      <c r="H54" s="50"/>
      <c r="I54" s="50">
        <v>1</v>
      </c>
      <c r="J54" s="50"/>
      <c r="K54" s="50"/>
      <c r="L54" s="50">
        <v>1</v>
      </c>
      <c r="M54" s="50"/>
      <c r="N54" s="50"/>
    </row>
    <row r="55" spans="1:14" ht="64.150000000000006" customHeight="1">
      <c r="A55" s="53" t="s">
        <v>69</v>
      </c>
      <c r="B55" s="55" t="s">
        <v>68</v>
      </c>
      <c r="C55" s="50">
        <v>1</v>
      </c>
      <c r="D55" s="50"/>
      <c r="E55" s="50"/>
      <c r="F55" s="50">
        <v>1</v>
      </c>
      <c r="G55" s="50"/>
      <c r="H55" s="50"/>
      <c r="I55" s="50">
        <v>1</v>
      </c>
      <c r="J55" s="50"/>
      <c r="K55" s="50"/>
      <c r="L55" s="50">
        <v>1</v>
      </c>
      <c r="M55" s="50"/>
      <c r="N55" s="50"/>
    </row>
    <row r="56" spans="1:14" ht="33.6" customHeight="1">
      <c r="A56" s="53" t="s">
        <v>72</v>
      </c>
      <c r="B56" s="55" t="s">
        <v>71</v>
      </c>
      <c r="C56" s="50">
        <v>1</v>
      </c>
      <c r="D56" s="50"/>
      <c r="E56" s="50"/>
      <c r="F56" s="50">
        <v>1</v>
      </c>
      <c r="G56" s="50"/>
      <c r="H56" s="50"/>
      <c r="I56" s="50">
        <v>1</v>
      </c>
      <c r="J56" s="50"/>
      <c r="K56" s="50"/>
      <c r="L56" s="50">
        <v>1</v>
      </c>
      <c r="M56" s="50"/>
      <c r="N56" s="50"/>
    </row>
    <row r="57" spans="1:14" ht="25.5">
      <c r="A57" s="53" t="s">
        <v>75</v>
      </c>
      <c r="B57" s="55" t="s">
        <v>74</v>
      </c>
      <c r="C57" s="50">
        <v>1</v>
      </c>
      <c r="D57" s="50"/>
      <c r="E57" s="50"/>
      <c r="F57" s="50">
        <v>1</v>
      </c>
      <c r="G57" s="50"/>
      <c r="H57" s="50"/>
      <c r="I57" s="50">
        <v>1</v>
      </c>
      <c r="J57" s="50"/>
      <c r="K57" s="50"/>
      <c r="L57" s="50">
        <v>1</v>
      </c>
      <c r="M57" s="50"/>
      <c r="N57" s="50"/>
    </row>
    <row r="58" spans="1:14" ht="71.45" customHeight="1">
      <c r="A58" s="53" t="s">
        <v>78</v>
      </c>
      <c r="B58" s="54" t="s">
        <v>77</v>
      </c>
      <c r="C58" s="50">
        <v>1</v>
      </c>
      <c r="D58" s="50"/>
      <c r="E58" s="50"/>
      <c r="F58" s="50">
        <v>1</v>
      </c>
      <c r="G58" s="50"/>
      <c r="H58" s="50"/>
      <c r="I58" s="50">
        <v>1</v>
      </c>
      <c r="J58" s="50"/>
      <c r="K58" s="50"/>
      <c r="L58" s="50">
        <v>1</v>
      </c>
      <c r="M58" s="50"/>
      <c r="N58" s="50"/>
    </row>
    <row r="59" spans="1:14" ht="24">
      <c r="A59" s="53" t="s">
        <v>81</v>
      </c>
      <c r="B59" s="54" t="s">
        <v>80</v>
      </c>
      <c r="C59" s="50">
        <v>1</v>
      </c>
      <c r="D59" s="50"/>
      <c r="E59" s="50"/>
      <c r="F59" s="50">
        <v>1</v>
      </c>
      <c r="G59" s="50"/>
      <c r="H59" s="50"/>
      <c r="I59" s="50">
        <v>1</v>
      </c>
      <c r="J59" s="50"/>
      <c r="K59" s="50"/>
      <c r="L59" s="50">
        <v>1</v>
      </c>
      <c r="M59" s="50"/>
      <c r="N59" s="50"/>
    </row>
    <row r="60" spans="1:14" ht="42.6" customHeight="1">
      <c r="A60" s="53" t="s">
        <v>83</v>
      </c>
      <c r="B60" s="54" t="s">
        <v>82</v>
      </c>
      <c r="C60" s="50">
        <v>1</v>
      </c>
      <c r="D60" s="50"/>
      <c r="E60" s="50"/>
      <c r="F60" s="50">
        <v>1</v>
      </c>
      <c r="G60" s="50"/>
      <c r="H60" s="50"/>
      <c r="I60" s="50">
        <v>1</v>
      </c>
      <c r="J60" s="50"/>
      <c r="K60" s="50"/>
      <c r="L60" s="50">
        <v>1</v>
      </c>
      <c r="M60" s="50"/>
      <c r="N60" s="50"/>
    </row>
    <row r="61" spans="1:14" ht="54" customHeight="1">
      <c r="A61" s="53" t="s">
        <v>86</v>
      </c>
      <c r="B61" s="54" t="s">
        <v>85</v>
      </c>
      <c r="C61" s="50">
        <v>1</v>
      </c>
      <c r="D61" s="50"/>
      <c r="E61" s="50"/>
      <c r="F61" s="50">
        <v>1</v>
      </c>
      <c r="G61" s="50"/>
      <c r="H61" s="50"/>
      <c r="I61" s="50">
        <v>1</v>
      </c>
      <c r="J61" s="50"/>
      <c r="K61" s="50"/>
      <c r="L61" s="50">
        <v>1</v>
      </c>
      <c r="M61" s="50"/>
      <c r="N61" s="50"/>
    </row>
    <row r="62" spans="1:14" ht="54" customHeight="1">
      <c r="A62" s="53" t="s">
        <v>88</v>
      </c>
      <c r="B62" s="54" t="s">
        <v>87</v>
      </c>
      <c r="C62" s="50">
        <v>1</v>
      </c>
      <c r="D62" s="50"/>
      <c r="E62" s="50"/>
      <c r="F62" s="50">
        <v>1</v>
      </c>
      <c r="G62" s="50"/>
      <c r="H62" s="50"/>
      <c r="I62" s="50">
        <v>1</v>
      </c>
      <c r="J62" s="50"/>
      <c r="K62" s="50"/>
      <c r="L62" s="50">
        <v>1</v>
      </c>
      <c r="M62" s="50"/>
      <c r="N62" s="50"/>
    </row>
    <row r="63" spans="1:14">
      <c r="A63" s="235" t="s">
        <v>37</v>
      </c>
      <c r="B63" s="236"/>
      <c r="C63" s="50">
        <v>1</v>
      </c>
      <c r="D63" s="50">
        <v>1</v>
      </c>
      <c r="E63" s="50"/>
      <c r="F63" s="50">
        <v>1</v>
      </c>
      <c r="G63" s="50"/>
      <c r="H63" s="50"/>
      <c r="I63" s="50">
        <v>1</v>
      </c>
      <c r="J63" s="50">
        <v>1</v>
      </c>
      <c r="K63" s="50"/>
      <c r="L63" s="50">
        <v>1</v>
      </c>
      <c r="M63" s="50">
        <v>1</v>
      </c>
      <c r="N63" s="50"/>
    </row>
    <row r="64" spans="1:14" ht="0.75" customHeight="1">
      <c r="J64" s="12"/>
      <c r="N64" s="12"/>
    </row>
    <row r="65" spans="1:22" s="35" customFormat="1" hidden="1">
      <c r="A65" s="237" t="s">
        <v>12</v>
      </c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</row>
    <row r="66" spans="1:22" s="35" customFormat="1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</row>
    <row r="67" spans="1:22" s="35" customFormat="1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</row>
    <row r="68" spans="1:22" ht="28.5" customHeight="1">
      <c r="A68" s="239" t="s">
        <v>38</v>
      </c>
      <c r="B68" s="233"/>
      <c r="C68" s="233" t="s">
        <v>206</v>
      </c>
      <c r="D68" s="233"/>
      <c r="E68" s="233"/>
      <c r="F68" s="233"/>
      <c r="G68" s="233"/>
      <c r="H68" s="233"/>
      <c r="I68" s="36"/>
      <c r="J68" s="240" t="s">
        <v>207</v>
      </c>
      <c r="K68" s="240"/>
      <c r="L68" s="36"/>
      <c r="M68" s="36"/>
      <c r="N68" s="36"/>
      <c r="O68" s="13"/>
      <c r="P68" s="13"/>
      <c r="Q68" s="13"/>
      <c r="R68" s="13"/>
      <c r="S68" s="43"/>
      <c r="T68" s="43"/>
      <c r="U68" s="43"/>
      <c r="V68" s="43"/>
    </row>
    <row r="69" spans="1:22" ht="12.75" customHeight="1">
      <c r="A69" s="44"/>
      <c r="B69" s="36"/>
      <c r="C69" s="230" t="s">
        <v>50</v>
      </c>
      <c r="D69" s="230"/>
      <c r="G69" s="230" t="s">
        <v>41</v>
      </c>
      <c r="H69" s="230"/>
      <c r="J69" s="230" t="s">
        <v>42</v>
      </c>
      <c r="K69" s="230"/>
      <c r="L69" s="36"/>
      <c r="M69" s="36"/>
      <c r="N69" s="36"/>
      <c r="O69" s="13"/>
      <c r="P69" s="13"/>
      <c r="Q69" s="13"/>
      <c r="R69" s="13"/>
      <c r="S69" s="43"/>
      <c r="T69" s="43"/>
      <c r="U69" s="43"/>
      <c r="V69" s="43"/>
    </row>
    <row r="70" spans="1:22" ht="12.75" hidden="1" customHeight="1">
      <c r="A70" s="44"/>
      <c r="B70" s="36"/>
      <c r="C70" s="52"/>
      <c r="D70" s="52"/>
      <c r="G70" s="52"/>
      <c r="H70" s="52"/>
      <c r="J70" s="52"/>
      <c r="K70" s="52"/>
      <c r="L70" s="36"/>
      <c r="M70" s="36"/>
      <c r="N70" s="36"/>
      <c r="O70" s="13"/>
      <c r="P70" s="13"/>
      <c r="Q70" s="13"/>
      <c r="R70" s="13"/>
      <c r="S70" s="43"/>
      <c r="T70" s="43"/>
      <c r="U70" s="43"/>
      <c r="V70" s="43"/>
    </row>
    <row r="71" spans="1:22" ht="12.75" customHeight="1">
      <c r="A71" s="44"/>
      <c r="B71" s="36"/>
      <c r="C71" s="52"/>
      <c r="D71" s="52"/>
      <c r="G71" s="52"/>
      <c r="H71" s="52"/>
      <c r="J71" s="52"/>
      <c r="K71" s="52"/>
      <c r="L71" s="36"/>
      <c r="M71" s="36"/>
      <c r="N71" s="36"/>
      <c r="O71" s="13"/>
      <c r="P71" s="13"/>
      <c r="Q71" s="13"/>
      <c r="R71" s="13"/>
      <c r="S71" s="43"/>
      <c r="T71" s="43"/>
      <c r="U71" s="43"/>
      <c r="V71" s="43"/>
    </row>
    <row r="72" spans="1:22">
      <c r="A72" s="231" t="s">
        <v>43</v>
      </c>
      <c r="B72" s="232"/>
      <c r="C72" s="233" t="s">
        <v>208</v>
      </c>
      <c r="D72" s="233"/>
      <c r="E72" s="233" t="s">
        <v>39</v>
      </c>
      <c r="F72" s="233"/>
      <c r="G72" s="233" t="s">
        <v>40</v>
      </c>
      <c r="H72" s="233"/>
      <c r="I72" s="36"/>
      <c r="J72" s="234" t="s">
        <v>209</v>
      </c>
      <c r="K72" s="234"/>
      <c r="L72" s="36"/>
      <c r="M72" s="36"/>
      <c r="N72" s="36"/>
      <c r="O72" s="13"/>
      <c r="P72" s="13"/>
      <c r="Q72" s="13"/>
      <c r="R72" s="13"/>
      <c r="S72" s="43"/>
      <c r="T72" s="43"/>
      <c r="U72" s="43"/>
      <c r="V72" s="43"/>
    </row>
    <row r="73" spans="1:22" ht="12.75" customHeight="1">
      <c r="A73" s="51" t="s">
        <v>210</v>
      </c>
      <c r="B73" s="51"/>
      <c r="C73" s="230" t="s">
        <v>50</v>
      </c>
      <c r="D73" s="230"/>
      <c r="G73" s="230" t="s">
        <v>41</v>
      </c>
      <c r="H73" s="230"/>
      <c r="J73" s="230" t="s">
        <v>42</v>
      </c>
      <c r="K73" s="230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>
      <c r="A74" s="1" t="s">
        <v>211</v>
      </c>
    </row>
    <row r="75" spans="1:22">
      <c r="A75" s="18"/>
      <c r="B75" s="13"/>
      <c r="C75" s="13"/>
      <c r="D75" s="13"/>
      <c r="E75" s="13"/>
      <c r="F75" s="13"/>
      <c r="G75" s="13"/>
      <c r="H75" s="13"/>
      <c r="I75" s="13"/>
      <c r="J75" s="13"/>
      <c r="K75" s="14"/>
      <c r="L75" s="14"/>
      <c r="M75" s="14"/>
      <c r="N75" s="14"/>
    </row>
    <row r="76" spans="1:2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</row>
  </sheetData>
  <mergeCells count="24">
    <mergeCell ref="C69:D69"/>
    <mergeCell ref="G69:H69"/>
    <mergeCell ref="J69:K69"/>
    <mergeCell ref="C68:D68"/>
    <mergeCell ref="E68:F68"/>
    <mergeCell ref="G68:H68"/>
    <mergeCell ref="A63:B63"/>
    <mergeCell ref="A65:N65"/>
    <mergeCell ref="A68:B68"/>
    <mergeCell ref="J68:K68"/>
    <mergeCell ref="A2:N2"/>
    <mergeCell ref="A6:A8"/>
    <mergeCell ref="B6:B8"/>
    <mergeCell ref="C6:N6"/>
    <mergeCell ref="A4:N4"/>
    <mergeCell ref="C3:I3"/>
    <mergeCell ref="J73:K73"/>
    <mergeCell ref="C73:D73"/>
    <mergeCell ref="G73:H73"/>
    <mergeCell ref="A72:B72"/>
    <mergeCell ref="C72:D72"/>
    <mergeCell ref="E72:F72"/>
    <mergeCell ref="G72:H72"/>
    <mergeCell ref="J72:K72"/>
  </mergeCells>
  <phoneticPr fontId="0" type="noConversion"/>
  <printOptions horizontalCentered="1"/>
  <pageMargins left="0.78740157480314965" right="0.39370078740157483" top="0.59055118110236227" bottom="0.59055118110236227" header="0.15748031496062992" footer="0.35433070866141736"/>
  <pageSetup paperSize="9" scale="77" fitToHeight="0" orientation="landscape" useFirstPageNumber="1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Показатели объема гос.услуг</vt:lpstr>
      <vt:lpstr>Объемы бюдж.ассигн.без имущ </vt:lpstr>
      <vt:lpstr>Объемы бюдж.ассигн.на содерж.им</vt:lpstr>
      <vt:lpstr>Объемы бюдж.ассигн.</vt:lpstr>
      <vt:lpstr>Колич.гос. учрежд.</vt:lpstr>
      <vt:lpstr>'Колич.гос. учрежд.'!Заголовки_для_печати</vt:lpstr>
      <vt:lpstr>'Объемы бюдж.ассигн.'!Заголовки_для_печати</vt:lpstr>
      <vt:lpstr>'Объемы бюдж.ассигн.без имущ '!Заголовки_для_печати</vt:lpstr>
      <vt:lpstr>'Объемы бюдж.ассигн.на содерж.им'!Заголовки_для_печати</vt:lpstr>
      <vt:lpstr>'Показатели объема гос.услуг'!Заголовки_для_печати</vt:lpstr>
      <vt:lpstr>'Колич.гос. учрежд.'!Область_печати</vt:lpstr>
      <vt:lpstr>'Объемы бюдж.ассигн.'!Область_печати</vt:lpstr>
      <vt:lpstr>'Объемы бюдж.ассигн.без имущ '!Область_печати</vt:lpstr>
      <vt:lpstr>'Объемы бюдж.ассигн.на содерж.им'!Область_печати</vt:lpstr>
      <vt:lpstr>'Показатели объема гос.услуг'!Область_печати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2018-10-14T08:47:17Z</cp:lastPrinted>
  <dcterms:created xsi:type="dcterms:W3CDTF">2017-07-05T15:40:48Z</dcterms:created>
  <dcterms:modified xsi:type="dcterms:W3CDTF">2018-10-14T08:47:30Z</dcterms:modified>
</cp:coreProperties>
</file>