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 defaultThemeVersion="124226"/>
  <bookViews>
    <workbookView xWindow="120" yWindow="120" windowWidth="9720" windowHeight="7320" activeTab="1"/>
  </bookViews>
  <sheets>
    <sheet name="Лист1" sheetId="9" r:id="rId1"/>
    <sheet name="Лист1 (2)" sheetId="10" r:id="rId2"/>
  </sheets>
  <definedNames>
    <definedName name="_xlnm.Print_Titles" localSheetId="0">Лист1!$4:$5</definedName>
    <definedName name="_xlnm.Print_Titles" localSheetId="1">'Лист1 (2)'!$4:$5</definedName>
    <definedName name="_xlnm.Print_Area" localSheetId="0">Лист1!$A$1:$H$43</definedName>
    <definedName name="_xlnm.Print_Area" localSheetId="1">'Лист1 (2)'!$A$1:$F$11</definedName>
  </definedNames>
  <calcPr calcId="125725"/>
</workbook>
</file>

<file path=xl/calcChain.xml><?xml version="1.0" encoding="utf-8"?>
<calcChain xmlns="http://schemas.openxmlformats.org/spreadsheetml/2006/main">
  <c r="E10" i="10"/>
  <c r="D10"/>
  <c r="D34" i="9"/>
  <c r="E27"/>
  <c r="E42"/>
  <c r="E35"/>
  <c r="E31"/>
  <c r="E22"/>
  <c r="E21"/>
  <c r="E20"/>
  <c r="E19"/>
  <c r="E18"/>
  <c r="E15"/>
  <c r="E14"/>
  <c r="E10"/>
  <c r="E8"/>
  <c r="D9" i="10" l="1"/>
  <c r="D6"/>
  <c r="D8"/>
  <c r="D7"/>
  <c r="E9"/>
  <c r="E6"/>
  <c r="E7"/>
  <c r="E8"/>
  <c r="D17" i="9"/>
  <c r="C17"/>
  <c r="D11" i="10" l="1"/>
  <c r="E11"/>
  <c r="D16" i="9"/>
  <c r="D33"/>
  <c r="D41"/>
  <c r="D13"/>
  <c r="D9"/>
  <c r="D7"/>
  <c r="D26" l="1"/>
  <c r="D25" s="1"/>
  <c r="D24" s="1"/>
  <c r="D6"/>
  <c r="D30"/>
  <c r="D29" s="1"/>
  <c r="D28" s="1"/>
  <c r="D12"/>
  <c r="D11"/>
  <c r="D40"/>
  <c r="D23" l="1"/>
  <c r="D38"/>
  <c r="D37" s="1"/>
  <c r="C41"/>
  <c r="C40" s="1"/>
  <c r="C38"/>
  <c r="C36" s="1"/>
  <c r="C34"/>
  <c r="C33" s="1"/>
  <c r="C16"/>
  <c r="C13"/>
  <c r="C9"/>
  <c r="C7"/>
  <c r="F9"/>
  <c r="F13"/>
  <c r="F16"/>
  <c r="G18"/>
  <c r="F34"/>
  <c r="F33" s="1"/>
  <c r="F38"/>
  <c r="F36" s="1"/>
  <c r="G38"/>
  <c r="G37" s="1"/>
  <c r="F41"/>
  <c r="E38"/>
  <c r="E17" l="1"/>
  <c r="E36"/>
  <c r="G15"/>
  <c r="G14"/>
  <c r="G13" s="1"/>
  <c r="E41"/>
  <c r="E34"/>
  <c r="G8"/>
  <c r="G7" s="1"/>
  <c r="E9"/>
  <c r="E16"/>
  <c r="G10"/>
  <c r="G9" s="1"/>
  <c r="G42"/>
  <c r="G41" s="1"/>
  <c r="G40" s="1"/>
  <c r="G35"/>
  <c r="G34" s="1"/>
  <c r="G33" s="1"/>
  <c r="C11"/>
  <c r="E13"/>
  <c r="E7"/>
  <c r="C26"/>
  <c r="C25" s="1"/>
  <c r="C24" s="1"/>
  <c r="C32"/>
  <c r="C6"/>
  <c r="C12"/>
  <c r="C37"/>
  <c r="D36"/>
  <c r="D32" s="1"/>
  <c r="D43" s="1"/>
  <c r="F12"/>
  <c r="F40"/>
  <c r="F32" s="1"/>
  <c r="F37"/>
  <c r="F31" s="1"/>
  <c r="F30" s="1"/>
  <c r="F29" s="1"/>
  <c r="F28" s="1"/>
  <c r="G36"/>
  <c r="F11"/>
  <c r="F7"/>
  <c r="E37"/>
  <c r="G6" l="1"/>
  <c r="E33"/>
  <c r="E40"/>
  <c r="G17"/>
  <c r="G16" s="1"/>
  <c r="G12" s="1"/>
  <c r="E6"/>
  <c r="E11"/>
  <c r="E12"/>
  <c r="G32"/>
  <c r="F6"/>
  <c r="G11" l="1"/>
  <c r="E32"/>
  <c r="E26"/>
  <c r="G27"/>
  <c r="G26" s="1"/>
  <c r="G25" s="1"/>
  <c r="G24" s="1"/>
  <c r="F26"/>
  <c r="F25" s="1"/>
  <c r="F24" s="1"/>
  <c r="F23" s="1"/>
  <c r="F43" s="1"/>
  <c r="E25" l="1"/>
  <c r="E24" l="1"/>
  <c r="E30"/>
  <c r="C30"/>
  <c r="C29" s="1"/>
  <c r="C28" s="1"/>
  <c r="C23" s="1"/>
  <c r="C43" s="1"/>
  <c r="E29" l="1"/>
  <c r="G31"/>
  <c r="G30" s="1"/>
  <c r="G29" s="1"/>
  <c r="G28" s="1"/>
  <c r="G23" s="1"/>
  <c r="G43" s="1"/>
  <c r="E28" l="1"/>
  <c r="E23" l="1"/>
  <c r="E43" l="1"/>
</calcChain>
</file>

<file path=xl/sharedStrings.xml><?xml version="1.0" encoding="utf-8"?>
<sst xmlns="http://schemas.openxmlformats.org/spreadsheetml/2006/main" count="94" uniqueCount="79">
  <si>
    <t>Наименование</t>
  </si>
  <si>
    <t>Кредиты кредитных организаций в валюте Российской Федерации</t>
  </si>
  <si>
    <t>000 01 02 00 00 00 0000 000</t>
  </si>
  <si>
    <t>Получение кредитов от кредитных организаций в валюте Российской Федерации</t>
  </si>
  <si>
    <t>000 01 02 00 00 00 0000 700</t>
  </si>
  <si>
    <t>000 01 02 00 00 02 0000 710</t>
  </si>
  <si>
    <t xml:space="preserve">Погашение кредитов, предоставленных кредитными организациями в валюте Российской Федерации </t>
  </si>
  <si>
    <t>000 01 02 00 00 00 0000 800</t>
  </si>
  <si>
    <t>000 01 02 00 00 02 0000 810</t>
  </si>
  <si>
    <t>000 01 03 00 00 00 0000 000</t>
  </si>
  <si>
    <t>Получение бюджетных кредитов от других бюджетов бюджетной системы Российской Федерации в валюте Российской Федерации</t>
  </si>
  <si>
    <t>Погашение бюджетных кредитов, полученных от других бюджетов бюджетной системы Российской Федерации в валюте Российской Федерации</t>
  </si>
  <si>
    <t>000 01 05 00 00 00 0000 000</t>
  </si>
  <si>
    <t>Увеличение остатков средств бюджетов</t>
  </si>
  <si>
    <t>000 01 05 00 00 00 0000 500</t>
  </si>
  <si>
    <t>Увеличение прочих остатков средств бюджетов</t>
  </si>
  <si>
    <t>000 01 05 02 00 00 0000 500</t>
  </si>
  <si>
    <t>Увеличение прочих остатков денежных средств бюджетов</t>
  </si>
  <si>
    <t>000 01 05 02 01 00 0000 510</t>
  </si>
  <si>
    <t>000 01 05 02 01 02 0000 510</t>
  </si>
  <si>
    <t>Уменьшение остатков средств бюджетов</t>
  </si>
  <si>
    <t>000 01 05 00 00 00 0000 600</t>
  </si>
  <si>
    <t>Уменьшение прочих остатков средств бюджетов</t>
  </si>
  <si>
    <t>000 01 05 02 00 00 0000 600</t>
  </si>
  <si>
    <t>Уменьшение прочих остатков денежных средств бюджетов</t>
  </si>
  <si>
    <t>000 01 05 02 01 00 0000 610</t>
  </si>
  <si>
    <t>000 01 05 02 01 02 0000 610</t>
  </si>
  <si>
    <t>Иные источники внутреннего финансирования дефицитов бюджетов</t>
  </si>
  <si>
    <t>000 01 06 00 00 00 0000 000</t>
  </si>
  <si>
    <t>Акции и иные формы участия в капитале, находящиеся в государственной и муниципальной собственности</t>
  </si>
  <si>
    <t>000 01 06 01 00 00 0000 000</t>
  </si>
  <si>
    <t>Средства от продажи акций и иных форм участия в капитале, находящихся в государственной и муниципальной собственности</t>
  </si>
  <si>
    <t>000 01 06 01 00 00 0000 630</t>
  </si>
  <si>
    <t>000 01 06 01 00 02 0000 630</t>
  </si>
  <si>
    <t>Исполнение государственных и муниципальных гарантий в валюте Российской Федерации</t>
  </si>
  <si>
    <t>000 01 06 04 00 00 0000 000</t>
  </si>
  <si>
    <t xml:space="preserve">Бюджетные кредиты, предоставленные внутри страны в валюте Российской Федерации </t>
  </si>
  <si>
    <t>000 01 06 05 00 00 0000 000</t>
  </si>
  <si>
    <t xml:space="preserve">Возврат бюджетных кредитов, предоставленных внутри страны в валюте Российской Федерации </t>
  </si>
  <si>
    <t>000 01 06 05 00 00 0000 600</t>
  </si>
  <si>
    <t>000 01 06 05 01 02 0000 640</t>
  </si>
  <si>
    <t>Исполнение государственных и муниципальных гарантий в валюте Российской Федерации в случае, если исполнение гарантом государственных и муниципальных гарантий ведет к возникновению права регрессного требования гаранта к принципалу либо обусловлено уступкой гаранту прав требования бенефициара к принципалу</t>
  </si>
  <si>
    <t>Итого</t>
  </si>
  <si>
    <t>Бюджетные кредиты от других бюджетов бюджетной системы Российской Федерации в валюте Российской Федерации</t>
  </si>
  <si>
    <t xml:space="preserve">Бюджетные кредиты от других бюджетов бюджетной системы Российской Федерации </t>
  </si>
  <si>
    <t>000 01 03 01 00 00 0000 000</t>
  </si>
  <si>
    <t>000 01 03 01 00 00 0000 700</t>
  </si>
  <si>
    <t>000 01 03 01 00 02 0000 710</t>
  </si>
  <si>
    <t>000 01 03 01 00 00 0000 800</t>
  </si>
  <si>
    <t>000 01 03 01 00 02 0000 810</t>
  </si>
  <si>
    <t>000 01 06 04 01 00 0000 000</t>
  </si>
  <si>
    <t xml:space="preserve">Исполнение государственных и муниципальных гарантий </t>
  </si>
  <si>
    <t>000 01 06 04 01 00 0000 800</t>
  </si>
  <si>
    <t>000 01 06 04 01 02 0000 810</t>
  </si>
  <si>
    <t>Исполнение государственных гарантий субъектов Российской Федерации в валюте Российской Федерации в случае, если исполнение гарантом государственных гарантий субъекта Российской Федерации ведет к возникновению права регрессного требования гаранта к принципалу либо обусловлено уступкой гаранту прав требования бенефициара к принципалу</t>
  </si>
  <si>
    <t>Код бюджетной классификации 
Российской Федерации</t>
  </si>
  <si>
    <t>из них: привлечение из федерального бюджета бюджетных кредитов на пополнение остатков средств на счетах бюджетов субъектов Российской Федерации</t>
  </si>
  <si>
    <t>из них: погашение бюджетных кредитов на пополнение остатков средств на счетах бюджетов субъектов Российской Федерации</t>
  </si>
  <si>
    <t>Возврат бюджетных кредитов, предоставленных юридическим лицам из бюджетов субъектов Российской Федерации в валюте Российской Федерации</t>
  </si>
  <si>
    <t>Получение кредитов от кредитных организаций бюджетами субъектов Российской Федерации в валюте Российской Федерации</t>
  </si>
  <si>
    <t>Погашение бюджетами субъектов Российской Федерации кредитов от кредитных организаций в валюте Российской Федерации</t>
  </si>
  <si>
    <t>Получение кредитов от других бюджетов бюджетной системы Российской Федерации бюджетами субъектов Российской Федерации в валюте Российской Федерации</t>
  </si>
  <si>
    <t>Погашение бюджетами субъектов Российской Федерации кредитов от других бюджетов бюджетной системы Российской Федерации в валюте Российской Федерации</t>
  </si>
  <si>
    <t>Изменение остатков средств на счетах по учету средств бюджетов</t>
  </si>
  <si>
    <t>Увеличение прочих остатков денежных средств бюджетов субъектов Российской Федерации</t>
  </si>
  <si>
    <t>Уменьшение прочих остатков денежных средств бюджетов субъектов Российской Федерации</t>
  </si>
  <si>
    <t>Средства от продажи акций и иных форм участия в капитале, находящихся в собственности субъектов Российской Федерации</t>
  </si>
  <si>
    <t>Предлагаемые изменения</t>
  </si>
  <si>
    <t>Сумма,
тыс. рублей</t>
  </si>
  <si>
    <t>погашение реструктурированной задолженности по бюджетному кредиту в соответствии с дополнительным соглашением № 1 от 25 декабря 2017 года к Соглашению от 25 ноября 2015 года № 01-01-06/06-221 о предоставлении бюджету Архангельской области из федерального бюджета бюджетного кредита для частичного покрытия дефицита бюджета Архангельской области</t>
  </si>
  <si>
    <t>погашение реструктурированной задолженности по бюджетному кредиту в соответствии с дополнительным соглашением № 1 от 25 декабря 2017 года к Соглашению от 03 августа 2017 года № 01-01-06/06-214 о предоставлении бюджету Архангельской области из федерального бюджета бюджетного кредита для частичного покрытия дефицита бюджета Архангельской области</t>
  </si>
  <si>
    <t>погашение реструктурированной задолженности по бюджетному кредиту в соответствии с дополнительным соглашением № 1 от 25 декабря 2017 года к Соглашению от 22 августа 2017 года № 01-01-06/06-222 о предоставлении бюджету Архангельской области из федерального бюджета бюджетного кредита для частичного покрытия дефицита бюджета Архангельской области</t>
  </si>
  <si>
    <t>погашение реструктурированной задолженности по бюджетному кредиту в соответствии с дополнительным соглашением № 1 от 27 декабря 2017 года к Соглашению от 21 декабря 2017 года № 01-01-06/06-361 о предоставлении бюджету Архангельской области из федерального бюджета бюджетного кредита для частичного покрытия дефицита бюджета Архангельской области</t>
  </si>
  <si>
    <t>Утверждено на 2018 год (в редакции от 27.06.2018)</t>
  </si>
  <si>
    <t>Дополнительные доходы (+); недоисполнение доходов (-)
тыс. рублей</t>
  </si>
  <si>
    <t>Ожидаемое исполнение за 2018 год</t>
  </si>
  <si>
    <t>Ожидаемое исполнение по источникам финансирования дефицита областного бюджета на 2018 год</t>
  </si>
  <si>
    <t>Ожидаемое исполнение областного бюджета за 2018 год по источникам финансирования дефицита</t>
  </si>
  <si>
    <t>Сумма,                           тыс. рублей</t>
  </si>
</sst>
</file>

<file path=xl/styles.xml><?xml version="1.0" encoding="utf-8"?>
<styleSheet xmlns="http://schemas.openxmlformats.org/spreadsheetml/2006/main">
  <numFmts count="2">
    <numFmt numFmtId="164" formatCode="_-* #,##0.0_р_._-;\-* #,##0.0_р_._-;_-* &quot;-&quot;?_р_._-;_-@_-"/>
    <numFmt numFmtId="165" formatCode="_-* #,##0.0\ _₽_-;\-* #,##0.0\ _₽_-;_-* &quot;-&quot;?\ _₽_-;_-@_-"/>
  </numFmts>
  <fonts count="12">
    <font>
      <sz val="10"/>
      <name val="Arial"/>
    </font>
    <font>
      <sz val="8"/>
      <name val="Arial"/>
      <family val="2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b/>
      <sz val="10"/>
      <name val="Times New Roman"/>
      <family val="1"/>
      <charset val="204"/>
    </font>
    <font>
      <sz val="12"/>
      <name val="Arial Cyr"/>
      <family val="2"/>
      <charset val="204"/>
    </font>
    <font>
      <sz val="10"/>
      <name val="Arial Cyr"/>
      <family val="2"/>
      <charset val="204"/>
    </font>
    <font>
      <sz val="7"/>
      <name val="Arial Cyr"/>
      <family val="2"/>
      <charset val="204"/>
    </font>
    <font>
      <b/>
      <sz val="10"/>
      <name val="Arial"/>
      <family val="2"/>
      <charset val="204"/>
    </font>
    <font>
      <b/>
      <sz val="11"/>
      <name val="Arial Cyr"/>
      <family val="2"/>
      <charset val="204"/>
    </font>
    <font>
      <b/>
      <sz val="11"/>
      <name val="Times New Roman"/>
      <family val="1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/>
  </cellStyleXfs>
  <cellXfs count="49">
    <xf numFmtId="0" fontId="0" fillId="0" borderId="0" xfId="0"/>
    <xf numFmtId="0" fontId="10" fillId="0" borderId="1" xfId="0" applyFont="1" applyFill="1" applyBorder="1" applyAlignment="1">
      <alignment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164" fontId="8" fillId="0" borderId="3" xfId="0" applyNumberFormat="1" applyFont="1" applyFill="1" applyBorder="1" applyAlignment="1">
      <alignment vertical="center"/>
    </xf>
    <xf numFmtId="164" fontId="0" fillId="0" borderId="4" xfId="0" applyNumberFormat="1" applyFill="1" applyBorder="1" applyAlignment="1">
      <alignment vertical="center"/>
    </xf>
    <xf numFmtId="164" fontId="0" fillId="0" borderId="5" xfId="0" applyNumberFormat="1" applyFill="1" applyBorder="1" applyAlignment="1">
      <alignment vertical="center"/>
    </xf>
    <xf numFmtId="164" fontId="8" fillId="0" borderId="2" xfId="0" applyNumberFormat="1" applyFont="1" applyFill="1" applyBorder="1" applyAlignment="1">
      <alignment vertical="center"/>
    </xf>
    <xf numFmtId="164" fontId="11" fillId="0" borderId="4" xfId="0" applyNumberFormat="1" applyFont="1" applyFill="1" applyBorder="1" applyAlignment="1">
      <alignment vertical="center"/>
    </xf>
    <xf numFmtId="0" fontId="0" fillId="0" borderId="0" xfId="0" applyFill="1"/>
    <xf numFmtId="0" fontId="5" fillId="0" borderId="0" xfId="1" applyFont="1" applyFill="1"/>
    <xf numFmtId="0" fontId="11" fillId="0" borderId="0" xfId="0" applyFont="1" applyFill="1" applyAlignment="1">
      <alignment horizontal="right"/>
    </xf>
    <xf numFmtId="0" fontId="6" fillId="0" borderId="1" xfId="1" applyFont="1" applyFill="1" applyBorder="1" applyAlignment="1">
      <alignment horizontal="center" vertical="center" wrapText="1"/>
    </xf>
    <xf numFmtId="0" fontId="7" fillId="0" borderId="1" xfId="1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left" vertical="center" wrapText="1" indent="1"/>
    </xf>
    <xf numFmtId="0" fontId="2" fillId="0" borderId="8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left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7" xfId="0" applyNumberFormat="1" applyFont="1" applyFill="1" applyBorder="1" applyAlignment="1">
      <alignment horizontal="left" vertical="center" wrapText="1"/>
    </xf>
    <xf numFmtId="0" fontId="2" fillId="0" borderId="8" xfId="0" applyNumberFormat="1" applyFont="1" applyFill="1" applyBorder="1" applyAlignment="1">
      <alignment horizontal="left" vertical="center" wrapText="1" indent="1"/>
    </xf>
    <xf numFmtId="0" fontId="11" fillId="0" borderId="0" xfId="0" applyFont="1" applyFill="1" applyAlignment="1"/>
    <xf numFmtId="165" fontId="8" fillId="0" borderId="3" xfId="0" applyNumberFormat="1" applyFont="1" applyFill="1" applyBorder="1" applyAlignment="1">
      <alignment vertical="center"/>
    </xf>
    <xf numFmtId="165" fontId="11" fillId="0" borderId="4" xfId="0" applyNumberFormat="1" applyFont="1" applyFill="1" applyBorder="1" applyAlignment="1">
      <alignment vertical="center"/>
    </xf>
    <xf numFmtId="165" fontId="8" fillId="0" borderId="2" xfId="0" applyNumberFormat="1" applyFont="1" applyFill="1" applyBorder="1" applyAlignment="1">
      <alignment vertical="center"/>
    </xf>
    <xf numFmtId="164" fontId="11" fillId="0" borderId="5" xfId="0" applyNumberFormat="1" applyFont="1" applyFill="1" applyBorder="1" applyAlignment="1">
      <alignment vertical="center"/>
    </xf>
    <xf numFmtId="165" fontId="11" fillId="0" borderId="5" xfId="0" applyNumberFormat="1" applyFont="1" applyFill="1" applyBorder="1" applyAlignment="1">
      <alignment vertical="center"/>
    </xf>
    <xf numFmtId="0" fontId="11" fillId="0" borderId="1" xfId="0" applyFont="1" applyFill="1" applyBorder="1" applyAlignment="1">
      <alignment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left" vertical="center" wrapText="1" indent="1"/>
    </xf>
    <xf numFmtId="0" fontId="2" fillId="0" borderId="7" xfId="0" applyFont="1" applyFill="1" applyBorder="1" applyAlignment="1">
      <alignment horizontal="left" vertical="center" wrapText="1" indent="2"/>
    </xf>
    <xf numFmtId="164" fontId="0" fillId="0" borderId="10" xfId="0" applyNumberFormat="1" applyFill="1" applyBorder="1" applyAlignment="1">
      <alignment vertical="center"/>
    </xf>
    <xf numFmtId="164" fontId="0" fillId="0" borderId="8" xfId="0" applyNumberFormat="1" applyFill="1" applyBorder="1" applyAlignment="1">
      <alignment vertical="center"/>
    </xf>
    <xf numFmtId="164" fontId="0" fillId="0" borderId="11" xfId="0" applyNumberFormat="1" applyFill="1" applyBorder="1" applyAlignment="1">
      <alignment vertical="center"/>
    </xf>
    <xf numFmtId="164" fontId="0" fillId="0" borderId="12" xfId="0" applyNumberFormat="1" applyFill="1" applyBorder="1" applyAlignment="1">
      <alignment vertical="center"/>
    </xf>
    <xf numFmtId="0" fontId="9" fillId="0" borderId="0" xfId="1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center" vertical="center"/>
    </xf>
    <xf numFmtId="165" fontId="11" fillId="0" borderId="3" xfId="0" applyNumberFormat="1" applyFont="1" applyFill="1" applyBorder="1" applyAlignment="1">
      <alignment vertical="center"/>
    </xf>
    <xf numFmtId="0" fontId="2" fillId="0" borderId="8" xfId="0" applyFont="1" applyFill="1" applyBorder="1" applyAlignment="1">
      <alignment horizontal="left" vertical="center" wrapText="1"/>
    </xf>
    <xf numFmtId="165" fontId="11" fillId="0" borderId="10" xfId="0" applyNumberFormat="1" applyFont="1" applyFill="1" applyBorder="1" applyAlignment="1">
      <alignment vertical="center"/>
    </xf>
  </cellXfs>
  <cellStyles count="2">
    <cellStyle name="Обычный" xfId="0" builtinId="0"/>
    <cellStyle name="Обычный_Приложение №1 - источники финансирования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43"/>
  <sheetViews>
    <sheetView view="pageBreakPreview" zoomScale="133" zoomScaleNormal="100" zoomScaleSheetLayoutView="133" workbookViewId="0">
      <selection activeCell="D4" sqref="D4"/>
    </sheetView>
  </sheetViews>
  <sheetFormatPr defaultColWidth="9.140625" defaultRowHeight="12.75"/>
  <cols>
    <col min="1" max="1" width="45.28515625" style="9" customWidth="1"/>
    <col min="2" max="2" width="25.5703125" style="9" customWidth="1"/>
    <col min="3" max="3" width="16.85546875" style="9" customWidth="1"/>
    <col min="4" max="4" width="16.5703125" style="9" customWidth="1"/>
    <col min="5" max="5" width="16.28515625" style="9" customWidth="1"/>
    <col min="6" max="6" width="13.85546875" style="9" hidden="1" customWidth="1"/>
    <col min="7" max="7" width="15.42578125" style="9" hidden="1" customWidth="1"/>
    <col min="8" max="8" width="1.28515625" style="9" customWidth="1"/>
    <col min="9" max="16384" width="9.140625" style="9"/>
  </cols>
  <sheetData>
    <row r="1" spans="1:7">
      <c r="B1" s="28"/>
      <c r="C1" s="28"/>
      <c r="D1" s="28"/>
    </row>
    <row r="2" spans="1:7" ht="27.75" customHeight="1">
      <c r="A2" s="42" t="s">
        <v>76</v>
      </c>
      <c r="B2" s="42"/>
      <c r="C2" s="42"/>
      <c r="D2" s="42"/>
      <c r="E2" s="43"/>
      <c r="F2" s="43"/>
      <c r="G2" s="43"/>
    </row>
    <row r="3" spans="1:7" ht="14.25" customHeight="1">
      <c r="A3" s="10"/>
      <c r="B3" s="10"/>
      <c r="C3" s="10"/>
      <c r="D3" s="10"/>
      <c r="E3" s="11"/>
      <c r="F3" s="11"/>
      <c r="G3" s="11"/>
    </row>
    <row r="4" spans="1:7" ht="81" customHeight="1">
      <c r="A4" s="12" t="s">
        <v>0</v>
      </c>
      <c r="B4" s="12" t="s">
        <v>55</v>
      </c>
      <c r="C4" s="2" t="s">
        <v>73</v>
      </c>
      <c r="D4" s="35" t="s">
        <v>75</v>
      </c>
      <c r="E4" s="2" t="s">
        <v>74</v>
      </c>
      <c r="F4" s="2" t="s">
        <v>67</v>
      </c>
      <c r="G4" s="2" t="s">
        <v>68</v>
      </c>
    </row>
    <row r="5" spans="1:7">
      <c r="A5" s="13">
        <v>1</v>
      </c>
      <c r="B5" s="13">
        <v>2</v>
      </c>
      <c r="C5" s="3">
        <v>3</v>
      </c>
      <c r="D5" s="3">
        <v>4</v>
      </c>
      <c r="E5" s="3">
        <v>5</v>
      </c>
      <c r="F5" s="3">
        <v>3</v>
      </c>
      <c r="G5" s="3">
        <v>3</v>
      </c>
    </row>
    <row r="6" spans="1:7" ht="28.15" customHeight="1">
      <c r="A6" s="14" t="s">
        <v>1</v>
      </c>
      <c r="B6" s="15" t="s">
        <v>2</v>
      </c>
      <c r="C6" s="4">
        <f>C7-C9</f>
        <v>863754.40000000596</v>
      </c>
      <c r="D6" s="29">
        <f>D7-D9</f>
        <v>863754.39999999851</v>
      </c>
      <c r="E6" s="4">
        <f>E7-E9</f>
        <v>0</v>
      </c>
      <c r="F6" s="4">
        <f>F7-F9</f>
        <v>0</v>
      </c>
      <c r="G6" s="4">
        <f>G7-G9</f>
        <v>0</v>
      </c>
    </row>
    <row r="7" spans="1:7" ht="29.45" customHeight="1">
      <c r="A7" s="16" t="s">
        <v>3</v>
      </c>
      <c r="B7" s="17" t="s">
        <v>4</v>
      </c>
      <c r="C7" s="8">
        <f>C8</f>
        <v>39197189.200000003</v>
      </c>
      <c r="D7" s="30">
        <f>D8</f>
        <v>53928072.399999999</v>
      </c>
      <c r="E7" s="8">
        <f>E8</f>
        <v>14730883.199999996</v>
      </c>
      <c r="F7" s="5">
        <f>F8</f>
        <v>0</v>
      </c>
      <c r="G7" s="5">
        <f>G8</f>
        <v>14730883.199999996</v>
      </c>
    </row>
    <row r="8" spans="1:7" ht="39.75" customHeight="1">
      <c r="A8" s="18" t="s">
        <v>59</v>
      </c>
      <c r="B8" s="17" t="s">
        <v>5</v>
      </c>
      <c r="C8" s="8">
        <v>39197189.200000003</v>
      </c>
      <c r="D8" s="8">
        <v>53928072.399999999</v>
      </c>
      <c r="E8" s="8">
        <f>D8-C8</f>
        <v>14730883.199999996</v>
      </c>
      <c r="F8" s="5"/>
      <c r="G8" s="5">
        <f>E8+F8</f>
        <v>14730883.199999996</v>
      </c>
    </row>
    <row r="9" spans="1:7" ht="30.75" customHeight="1">
      <c r="A9" s="16" t="s">
        <v>6</v>
      </c>
      <c r="B9" s="17" t="s">
        <v>7</v>
      </c>
      <c r="C9" s="8">
        <f>C10</f>
        <v>38333434.799999997</v>
      </c>
      <c r="D9" s="30">
        <f>D10</f>
        <v>53064318</v>
      </c>
      <c r="E9" s="8">
        <f>E10</f>
        <v>14730883.200000003</v>
      </c>
      <c r="F9" s="5">
        <f>F10</f>
        <v>0</v>
      </c>
      <c r="G9" s="5">
        <f>G10</f>
        <v>14730883.200000003</v>
      </c>
    </row>
    <row r="10" spans="1:7" ht="40.9" customHeight="1">
      <c r="A10" s="36" t="s">
        <v>60</v>
      </c>
      <c r="B10" s="19" t="s">
        <v>8</v>
      </c>
      <c r="C10" s="8">
        <v>38333434.799999997</v>
      </c>
      <c r="D10" s="8">
        <v>53064318</v>
      </c>
      <c r="E10" s="8">
        <f>D10-C10</f>
        <v>14730883.200000003</v>
      </c>
      <c r="F10" s="5"/>
      <c r="G10" s="5">
        <f>E10+F10</f>
        <v>14730883.200000003</v>
      </c>
    </row>
    <row r="11" spans="1:7" ht="36" customHeight="1">
      <c r="A11" s="14" t="s">
        <v>44</v>
      </c>
      <c r="B11" s="20" t="s">
        <v>9</v>
      </c>
      <c r="C11" s="4">
        <f>C13-C16</f>
        <v>-577474.19999999925</v>
      </c>
      <c r="D11" s="29">
        <f>D13-D16</f>
        <v>-577474.19999999925</v>
      </c>
      <c r="E11" s="4">
        <f>E13-E16</f>
        <v>0</v>
      </c>
      <c r="F11" s="4">
        <f>F13-F16</f>
        <v>0</v>
      </c>
      <c r="G11" s="4">
        <f>G13-G16</f>
        <v>0</v>
      </c>
    </row>
    <row r="12" spans="1:7" ht="44.25" customHeight="1">
      <c r="A12" s="16" t="s">
        <v>43</v>
      </c>
      <c r="B12" s="17" t="s">
        <v>45</v>
      </c>
      <c r="C12" s="8">
        <f>C13-C16</f>
        <v>-577474.19999999925</v>
      </c>
      <c r="D12" s="30">
        <f>D13-D16</f>
        <v>-577474.19999999925</v>
      </c>
      <c r="E12" s="8">
        <f>E13-E16</f>
        <v>0</v>
      </c>
      <c r="F12" s="8">
        <f>F13-F16</f>
        <v>0</v>
      </c>
      <c r="G12" s="8">
        <f>G13-G16</f>
        <v>0</v>
      </c>
    </row>
    <row r="13" spans="1:7" ht="42" customHeight="1">
      <c r="A13" s="16" t="s">
        <v>10</v>
      </c>
      <c r="B13" s="17" t="s">
        <v>46</v>
      </c>
      <c r="C13" s="8">
        <f>C14</f>
        <v>20648092</v>
      </c>
      <c r="D13" s="30">
        <f>D14</f>
        <v>20648092</v>
      </c>
      <c r="E13" s="8">
        <f>E14</f>
        <v>0</v>
      </c>
      <c r="F13" s="5">
        <f>F14</f>
        <v>0</v>
      </c>
      <c r="G13" s="5">
        <f>G14</f>
        <v>0</v>
      </c>
    </row>
    <row r="14" spans="1:7" ht="53.25" customHeight="1">
      <c r="A14" s="18" t="s">
        <v>61</v>
      </c>
      <c r="B14" s="17" t="s">
        <v>47</v>
      </c>
      <c r="C14" s="8">
        <v>20648092</v>
      </c>
      <c r="D14" s="8">
        <v>20648092</v>
      </c>
      <c r="E14" s="8">
        <f>D14-C14</f>
        <v>0</v>
      </c>
      <c r="F14" s="5"/>
      <c r="G14" s="5">
        <f>E14+F14</f>
        <v>0</v>
      </c>
    </row>
    <row r="15" spans="1:7" ht="53.25" customHeight="1">
      <c r="A15" s="37" t="s">
        <v>56</v>
      </c>
      <c r="B15" s="17"/>
      <c r="C15" s="8">
        <v>20648092</v>
      </c>
      <c r="D15" s="8">
        <v>20648092</v>
      </c>
      <c r="E15" s="8">
        <f>D15-C15</f>
        <v>0</v>
      </c>
      <c r="F15" s="5"/>
      <c r="G15" s="5">
        <f>E15+F15</f>
        <v>0</v>
      </c>
    </row>
    <row r="16" spans="1:7" ht="41.25" customHeight="1">
      <c r="A16" s="16" t="s">
        <v>11</v>
      </c>
      <c r="B16" s="17" t="s">
        <v>48</v>
      </c>
      <c r="C16" s="8">
        <f>C17</f>
        <v>21225566.199999999</v>
      </c>
      <c r="D16" s="30">
        <f>D17</f>
        <v>21225566.199999999</v>
      </c>
      <c r="E16" s="8">
        <f>E17</f>
        <v>0</v>
      </c>
      <c r="F16" s="5">
        <f>F17</f>
        <v>0</v>
      </c>
      <c r="G16" s="5">
        <f>G17</f>
        <v>0</v>
      </c>
    </row>
    <row r="17" spans="1:7" ht="57" customHeight="1">
      <c r="A17" s="18" t="s">
        <v>62</v>
      </c>
      <c r="B17" s="17" t="s">
        <v>49</v>
      </c>
      <c r="C17" s="8">
        <f>C18+C19+C20+C21+C22</f>
        <v>21225566.199999999</v>
      </c>
      <c r="D17" s="30">
        <f t="shared" ref="D17:E17" si="0">D18+D19+D20+D21+D22</f>
        <v>21225566.199999999</v>
      </c>
      <c r="E17" s="8">
        <f t="shared" si="0"/>
        <v>0</v>
      </c>
      <c r="F17" s="5"/>
      <c r="G17" s="5">
        <f>E17+F17</f>
        <v>0</v>
      </c>
    </row>
    <row r="18" spans="1:7" ht="42.75" customHeight="1">
      <c r="A18" s="37" t="s">
        <v>57</v>
      </c>
      <c r="B18" s="17"/>
      <c r="C18" s="8">
        <v>20648092</v>
      </c>
      <c r="D18" s="8">
        <v>20648092</v>
      </c>
      <c r="E18" s="8">
        <f>D18-C18</f>
        <v>0</v>
      </c>
      <c r="F18" s="38"/>
      <c r="G18" s="39">
        <f>E18+F18</f>
        <v>0</v>
      </c>
    </row>
    <row r="19" spans="1:7" ht="117.75" customHeight="1">
      <c r="A19" s="37" t="s">
        <v>69</v>
      </c>
      <c r="B19" s="17"/>
      <c r="C19" s="30">
        <v>15000</v>
      </c>
      <c r="D19" s="30">
        <v>15000</v>
      </c>
      <c r="E19" s="8">
        <f>D19-C19</f>
        <v>0</v>
      </c>
      <c r="F19" s="40"/>
      <c r="G19" s="41"/>
    </row>
    <row r="20" spans="1:7" ht="119.25" customHeight="1">
      <c r="A20" s="37" t="s">
        <v>70</v>
      </c>
      <c r="B20" s="17"/>
      <c r="C20" s="30">
        <v>253824.2</v>
      </c>
      <c r="D20" s="30">
        <v>253824.2</v>
      </c>
      <c r="E20" s="8">
        <f>D20-C20</f>
        <v>0</v>
      </c>
      <c r="F20" s="40"/>
      <c r="G20" s="41"/>
    </row>
    <row r="21" spans="1:7" ht="117.75" customHeight="1">
      <c r="A21" s="37" t="s">
        <v>71</v>
      </c>
      <c r="B21" s="17"/>
      <c r="C21" s="30">
        <v>289969.59999999998</v>
      </c>
      <c r="D21" s="30">
        <v>289969.59999999998</v>
      </c>
      <c r="E21" s="8">
        <f>D21-C21</f>
        <v>0</v>
      </c>
      <c r="F21" s="40"/>
      <c r="G21" s="41"/>
    </row>
    <row r="22" spans="1:7" ht="119.25" customHeight="1">
      <c r="A22" s="37" t="s">
        <v>72</v>
      </c>
      <c r="B22" s="17"/>
      <c r="C22" s="8">
        <v>18680.400000000001</v>
      </c>
      <c r="D22" s="8">
        <v>18680.400000000001</v>
      </c>
      <c r="E22" s="8">
        <f>D22-C22</f>
        <v>0</v>
      </c>
      <c r="F22" s="40"/>
      <c r="G22" s="41"/>
    </row>
    <row r="23" spans="1:7" ht="27.75" customHeight="1">
      <c r="A23" s="14" t="s">
        <v>63</v>
      </c>
      <c r="B23" s="15" t="s">
        <v>12</v>
      </c>
      <c r="C23" s="4">
        <f>C28-C24</f>
        <v>1733962.099999994</v>
      </c>
      <c r="D23" s="29">
        <f>D28-D24</f>
        <v>1733962.1000000238</v>
      </c>
      <c r="E23" s="4">
        <f>E28-E24</f>
        <v>2.9802322387695313E-8</v>
      </c>
      <c r="F23" s="4">
        <f>F28-F24</f>
        <v>0</v>
      </c>
      <c r="G23" s="4">
        <f>G28-G24</f>
        <v>2.9802322387695313E-8</v>
      </c>
    </row>
    <row r="24" spans="1:7" ht="15.75" customHeight="1">
      <c r="A24" s="16" t="s">
        <v>13</v>
      </c>
      <c r="B24" s="21" t="s">
        <v>14</v>
      </c>
      <c r="C24" s="8">
        <f t="shared" ref="C24:G26" si="1">C25</f>
        <v>131710930.40000001</v>
      </c>
      <c r="D24" s="30">
        <f>D25</f>
        <v>148818483.69999999</v>
      </c>
      <c r="E24" s="8">
        <f t="shared" si="1"/>
        <v>17107553.299999982</v>
      </c>
      <c r="F24" s="5">
        <f t="shared" si="1"/>
        <v>0</v>
      </c>
      <c r="G24" s="5">
        <f t="shared" si="1"/>
        <v>17107553.299999982</v>
      </c>
    </row>
    <row r="25" spans="1:7" ht="16.5" customHeight="1">
      <c r="A25" s="16" t="s">
        <v>15</v>
      </c>
      <c r="B25" s="17" t="s">
        <v>16</v>
      </c>
      <c r="C25" s="8">
        <f t="shared" si="1"/>
        <v>131710930.40000001</v>
      </c>
      <c r="D25" s="30">
        <f>D26</f>
        <v>148818483.69999999</v>
      </c>
      <c r="E25" s="8">
        <f t="shared" si="1"/>
        <v>17107553.299999982</v>
      </c>
      <c r="F25" s="5">
        <f t="shared" si="1"/>
        <v>0</v>
      </c>
      <c r="G25" s="5">
        <f t="shared" si="1"/>
        <v>17107553.299999982</v>
      </c>
    </row>
    <row r="26" spans="1:7" ht="27.75" customHeight="1">
      <c r="A26" s="16" t="s">
        <v>17</v>
      </c>
      <c r="B26" s="17" t="s">
        <v>18</v>
      </c>
      <c r="C26" s="8">
        <f t="shared" si="1"/>
        <v>131710930.40000001</v>
      </c>
      <c r="D26" s="30">
        <f>D27</f>
        <v>148818483.69999999</v>
      </c>
      <c r="E26" s="8">
        <f t="shared" si="1"/>
        <v>17107553.299999982</v>
      </c>
      <c r="F26" s="5">
        <f t="shared" si="1"/>
        <v>0</v>
      </c>
      <c r="G26" s="5">
        <f t="shared" si="1"/>
        <v>17107553.299999982</v>
      </c>
    </row>
    <row r="27" spans="1:7" ht="27" customHeight="1">
      <c r="A27" s="18" t="s">
        <v>64</v>
      </c>
      <c r="B27" s="17" t="s">
        <v>19</v>
      </c>
      <c r="C27" s="8">
        <v>131710930.40000001</v>
      </c>
      <c r="D27" s="8">
        <v>148818483.69999999</v>
      </c>
      <c r="E27" s="8">
        <f>D27-C27</f>
        <v>17107553.299999982</v>
      </c>
      <c r="F27" s="5"/>
      <c r="G27" s="5">
        <f>E27+F27</f>
        <v>17107553.299999982</v>
      </c>
    </row>
    <row r="28" spans="1:7" ht="16.5" customHeight="1">
      <c r="A28" s="16" t="s">
        <v>20</v>
      </c>
      <c r="B28" s="17" t="s">
        <v>21</v>
      </c>
      <c r="C28" s="8">
        <f t="shared" ref="C28:G30" si="2">C29</f>
        <v>133444892.5</v>
      </c>
      <c r="D28" s="30">
        <f>D29</f>
        <v>150552445.80000001</v>
      </c>
      <c r="E28" s="8">
        <f t="shared" si="2"/>
        <v>17107553.300000012</v>
      </c>
      <c r="F28" s="5">
        <f t="shared" si="2"/>
        <v>0</v>
      </c>
      <c r="G28" s="5">
        <f t="shared" si="2"/>
        <v>17107553.300000012</v>
      </c>
    </row>
    <row r="29" spans="1:7" ht="17.25" customHeight="1">
      <c r="A29" s="16" t="s">
        <v>22</v>
      </c>
      <c r="B29" s="17" t="s">
        <v>23</v>
      </c>
      <c r="C29" s="8">
        <f t="shared" si="2"/>
        <v>133444892.5</v>
      </c>
      <c r="D29" s="30">
        <f>D30</f>
        <v>150552445.80000001</v>
      </c>
      <c r="E29" s="8">
        <f t="shared" si="2"/>
        <v>17107553.300000012</v>
      </c>
      <c r="F29" s="5">
        <f t="shared" si="2"/>
        <v>0</v>
      </c>
      <c r="G29" s="5">
        <f t="shared" si="2"/>
        <v>17107553.300000012</v>
      </c>
    </row>
    <row r="30" spans="1:7" ht="26.25" customHeight="1">
      <c r="A30" s="16" t="s">
        <v>24</v>
      </c>
      <c r="B30" s="17" t="s">
        <v>25</v>
      </c>
      <c r="C30" s="8">
        <f t="shared" si="2"/>
        <v>133444892.5</v>
      </c>
      <c r="D30" s="30">
        <f>D31</f>
        <v>150552445.80000001</v>
      </c>
      <c r="E30" s="8">
        <f t="shared" si="2"/>
        <v>17107553.300000012</v>
      </c>
      <c r="F30" s="5">
        <f t="shared" si="2"/>
        <v>0</v>
      </c>
      <c r="G30" s="5">
        <f t="shared" si="2"/>
        <v>17107553.300000012</v>
      </c>
    </row>
    <row r="31" spans="1:7" ht="29.25" customHeight="1">
      <c r="A31" s="36" t="s">
        <v>65</v>
      </c>
      <c r="B31" s="19" t="s">
        <v>26</v>
      </c>
      <c r="C31" s="8">
        <v>133444892.5</v>
      </c>
      <c r="D31" s="8">
        <v>150552445.80000001</v>
      </c>
      <c r="E31" s="8">
        <f>D31-C31</f>
        <v>17107553.300000012</v>
      </c>
      <c r="F31" s="5">
        <f>0+F9+F16+F37</f>
        <v>0</v>
      </c>
      <c r="G31" s="5">
        <f>E31+F31</f>
        <v>17107553.300000012</v>
      </c>
    </row>
    <row r="32" spans="1:7" ht="31.9" customHeight="1">
      <c r="A32" s="22" t="s">
        <v>27</v>
      </c>
      <c r="B32" s="23" t="s">
        <v>28</v>
      </c>
      <c r="C32" s="7">
        <f>C33-C36+C40</f>
        <v>1178163.5</v>
      </c>
      <c r="D32" s="31">
        <f>D33-D36+D40</f>
        <v>1178163.5</v>
      </c>
      <c r="E32" s="7">
        <f>E33-E36+E40</f>
        <v>0</v>
      </c>
      <c r="F32" s="7" t="e">
        <f>F33-F36+F40</f>
        <v>#REF!</v>
      </c>
      <c r="G32" s="7" t="e">
        <f>G33-G36+G40</f>
        <v>#REF!</v>
      </c>
    </row>
    <row r="33" spans="1:7" ht="39.75" customHeight="1">
      <c r="A33" s="14" t="s">
        <v>29</v>
      </c>
      <c r="B33" s="20" t="s">
        <v>30</v>
      </c>
      <c r="C33" s="4">
        <f t="shared" ref="C33:G34" si="3">C34</f>
        <v>1100000</v>
      </c>
      <c r="D33" s="29">
        <f>D34</f>
        <v>1100000</v>
      </c>
      <c r="E33" s="4">
        <f t="shared" si="3"/>
        <v>0</v>
      </c>
      <c r="F33" s="4">
        <f t="shared" si="3"/>
        <v>0</v>
      </c>
      <c r="G33" s="4">
        <f t="shared" si="3"/>
        <v>0</v>
      </c>
    </row>
    <row r="34" spans="1:7" ht="43.15" customHeight="1">
      <c r="A34" s="24" t="s">
        <v>31</v>
      </c>
      <c r="B34" s="25" t="s">
        <v>32</v>
      </c>
      <c r="C34" s="32">
        <f t="shared" si="3"/>
        <v>1100000</v>
      </c>
      <c r="D34" s="33">
        <f>D35</f>
        <v>1100000</v>
      </c>
      <c r="E34" s="32">
        <f t="shared" si="3"/>
        <v>0</v>
      </c>
      <c r="F34" s="6">
        <f t="shared" si="3"/>
        <v>0</v>
      </c>
      <c r="G34" s="6">
        <f t="shared" si="3"/>
        <v>0</v>
      </c>
    </row>
    <row r="35" spans="1:7" ht="41.25" customHeight="1">
      <c r="A35" s="36" t="s">
        <v>66</v>
      </c>
      <c r="B35" s="19" t="s">
        <v>33</v>
      </c>
      <c r="C35" s="8">
        <v>1100000</v>
      </c>
      <c r="D35" s="8">
        <v>1100000</v>
      </c>
      <c r="E35" s="8">
        <f>D35-C35</f>
        <v>0</v>
      </c>
      <c r="F35" s="5"/>
      <c r="G35" s="5">
        <f>E35+F35</f>
        <v>0</v>
      </c>
    </row>
    <row r="36" spans="1:7" ht="33" hidden="1" customHeight="1">
      <c r="A36" s="14" t="s">
        <v>51</v>
      </c>
      <c r="B36" s="20" t="s">
        <v>35</v>
      </c>
      <c r="C36" s="4">
        <f>C38</f>
        <v>0</v>
      </c>
      <c r="D36" s="29">
        <f>D38</f>
        <v>0</v>
      </c>
      <c r="E36" s="4">
        <f>E38</f>
        <v>0</v>
      </c>
      <c r="F36" s="4">
        <f>F38</f>
        <v>0</v>
      </c>
      <c r="G36" s="4">
        <f>G38</f>
        <v>0</v>
      </c>
    </row>
    <row r="37" spans="1:7" ht="29.25" hidden="1" customHeight="1">
      <c r="A37" s="16" t="s">
        <v>34</v>
      </c>
      <c r="B37" s="17" t="s">
        <v>50</v>
      </c>
      <c r="C37" s="8">
        <f t="shared" ref="C37:G38" si="4">C38</f>
        <v>0</v>
      </c>
      <c r="D37" s="30">
        <f t="shared" si="4"/>
        <v>0</v>
      </c>
      <c r="E37" s="8">
        <f t="shared" si="4"/>
        <v>0</v>
      </c>
      <c r="F37" s="8">
        <f t="shared" si="4"/>
        <v>0</v>
      </c>
      <c r="G37" s="8">
        <f t="shared" si="4"/>
        <v>0</v>
      </c>
    </row>
    <row r="38" spans="1:7" ht="98.25" hidden="1" customHeight="1">
      <c r="A38" s="26" t="s">
        <v>41</v>
      </c>
      <c r="B38" s="17" t="s">
        <v>52</v>
      </c>
      <c r="C38" s="8">
        <f t="shared" si="4"/>
        <v>0</v>
      </c>
      <c r="D38" s="30">
        <f t="shared" si="4"/>
        <v>0</v>
      </c>
      <c r="E38" s="8">
        <f t="shared" si="4"/>
        <v>0</v>
      </c>
      <c r="F38" s="5">
        <f t="shared" si="4"/>
        <v>0</v>
      </c>
      <c r="G38" s="5">
        <f t="shared" si="4"/>
        <v>0</v>
      </c>
    </row>
    <row r="39" spans="1:7" ht="105.75" hidden="1" customHeight="1">
      <c r="A39" s="27" t="s">
        <v>54</v>
      </c>
      <c r="B39" s="19" t="s">
        <v>53</v>
      </c>
      <c r="C39" s="8">
        <v>0</v>
      </c>
      <c r="D39" s="30">
        <v>0</v>
      </c>
      <c r="E39" s="8">
        <v>0</v>
      </c>
      <c r="F39" s="5">
        <v>0</v>
      </c>
      <c r="G39" s="5">
        <v>0</v>
      </c>
    </row>
    <row r="40" spans="1:7" ht="28.5" customHeight="1">
      <c r="A40" s="14" t="s">
        <v>36</v>
      </c>
      <c r="B40" s="20" t="s">
        <v>37</v>
      </c>
      <c r="C40" s="4">
        <f t="shared" ref="C40:E41" si="5">C41</f>
        <v>78163.5</v>
      </c>
      <c r="D40" s="29">
        <f>D41</f>
        <v>78163.5</v>
      </c>
      <c r="E40" s="4">
        <f t="shared" si="5"/>
        <v>0</v>
      </c>
      <c r="F40" s="4" t="e">
        <f>F41-#REF!</f>
        <v>#REF!</v>
      </c>
      <c r="G40" s="4" t="e">
        <f>G41-#REF!</f>
        <v>#REF!</v>
      </c>
    </row>
    <row r="41" spans="1:7" ht="28.9" customHeight="1">
      <c r="A41" s="16" t="s">
        <v>38</v>
      </c>
      <c r="B41" s="17" t="s">
        <v>39</v>
      </c>
      <c r="C41" s="8">
        <f t="shared" si="5"/>
        <v>78163.5</v>
      </c>
      <c r="D41" s="30">
        <f>D42</f>
        <v>78163.5</v>
      </c>
      <c r="E41" s="8">
        <f t="shared" si="5"/>
        <v>0</v>
      </c>
      <c r="F41" s="5" t="e">
        <f>F42+#REF!</f>
        <v>#REF!</v>
      </c>
      <c r="G41" s="5" t="e">
        <f>G42+#REF!</f>
        <v>#REF!</v>
      </c>
    </row>
    <row r="42" spans="1:7" ht="54" customHeight="1">
      <c r="A42" s="18" t="s">
        <v>58</v>
      </c>
      <c r="B42" s="17" t="s">
        <v>40</v>
      </c>
      <c r="C42" s="8">
        <v>78163.5</v>
      </c>
      <c r="D42" s="8">
        <v>78163.5</v>
      </c>
      <c r="E42" s="8">
        <f>D42-C42</f>
        <v>0</v>
      </c>
      <c r="F42" s="5"/>
      <c r="G42" s="5">
        <f>E42+F42</f>
        <v>0</v>
      </c>
    </row>
    <row r="43" spans="1:7" ht="25.5" customHeight="1">
      <c r="A43" s="1" t="s">
        <v>42</v>
      </c>
      <c r="B43" s="34"/>
      <c r="C43" s="7">
        <f>C6+C11+C23+C32</f>
        <v>3198405.8000000007</v>
      </c>
      <c r="D43" s="31">
        <f>D6+D11+D23+D32</f>
        <v>3198405.8000000231</v>
      </c>
      <c r="E43" s="7">
        <f>E6+E11+E23+E32</f>
        <v>2.9802322387695313E-8</v>
      </c>
      <c r="F43" s="7" t="e">
        <f>F6+F11+F23+F32</f>
        <v>#REF!</v>
      </c>
      <c r="G43" s="7" t="e">
        <f>G6+G11+G23+G32</f>
        <v>#REF!</v>
      </c>
    </row>
  </sheetData>
  <mergeCells count="1">
    <mergeCell ref="A2:G2"/>
  </mergeCells>
  <phoneticPr fontId="1" type="noConversion"/>
  <pageMargins left="1.0629921259842521" right="0.39370078740157483" top="0.78740157480314965" bottom="0.78740157480314965" header="0.31496062992125984" footer="0.51181102362204722"/>
  <pageSetup paperSize="9" scale="72" fitToHeight="5" orientation="portrait" r:id="rId1"/>
  <headerFooter alignWithMargins="0"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1"/>
  <sheetViews>
    <sheetView tabSelected="1" view="pageBreakPreview" zoomScaleNormal="100" zoomScaleSheetLayoutView="100" workbookViewId="0">
      <selection activeCell="A20" sqref="A20"/>
    </sheetView>
  </sheetViews>
  <sheetFormatPr defaultColWidth="9.140625" defaultRowHeight="12.75"/>
  <cols>
    <col min="1" max="1" width="40.140625" style="9" customWidth="1"/>
    <col min="2" max="2" width="22.5703125" style="9" customWidth="1"/>
    <col min="3" max="3" width="16.5703125" style="9" customWidth="1"/>
    <col min="4" max="4" width="13.85546875" style="9" hidden="1" customWidth="1"/>
    <col min="5" max="5" width="15.42578125" style="9" hidden="1" customWidth="1"/>
    <col min="6" max="6" width="1.28515625" style="9" customWidth="1"/>
    <col min="7" max="16384" width="9.140625" style="9"/>
  </cols>
  <sheetData>
    <row r="1" spans="1:5">
      <c r="B1" s="28"/>
      <c r="C1" s="28"/>
    </row>
    <row r="2" spans="1:5" ht="36" customHeight="1">
      <c r="A2" s="42" t="s">
        <v>77</v>
      </c>
      <c r="B2" s="42"/>
      <c r="C2" s="42"/>
      <c r="D2" s="43"/>
      <c r="E2" s="43"/>
    </row>
    <row r="3" spans="1:5" ht="14.25" customHeight="1">
      <c r="A3" s="10"/>
      <c r="B3" s="10"/>
      <c r="C3" s="10"/>
      <c r="D3" s="11"/>
      <c r="E3" s="11"/>
    </row>
    <row r="4" spans="1:5" ht="58.5" customHeight="1">
      <c r="A4" s="12" t="s">
        <v>0</v>
      </c>
      <c r="B4" s="12" t="s">
        <v>55</v>
      </c>
      <c r="C4" s="35" t="s">
        <v>78</v>
      </c>
      <c r="D4" s="2" t="s">
        <v>67</v>
      </c>
      <c r="E4" s="2" t="s">
        <v>68</v>
      </c>
    </row>
    <row r="5" spans="1:5">
      <c r="A5" s="13">
        <v>1</v>
      </c>
      <c r="B5" s="13">
        <v>2</v>
      </c>
      <c r="C5" s="3">
        <v>3</v>
      </c>
      <c r="D5" s="3">
        <v>3</v>
      </c>
      <c r="E5" s="3">
        <v>3</v>
      </c>
    </row>
    <row r="6" spans="1:5" ht="35.25" customHeight="1">
      <c r="A6" s="44" t="s">
        <v>1</v>
      </c>
      <c r="B6" s="45" t="s">
        <v>2</v>
      </c>
      <c r="C6" s="46">
        <v>863754.39999999851</v>
      </c>
      <c r="D6" s="4" t="e">
        <f>#REF!-#REF!</f>
        <v>#REF!</v>
      </c>
      <c r="E6" s="4" t="e">
        <f>#REF!-#REF!</f>
        <v>#REF!</v>
      </c>
    </row>
    <row r="7" spans="1:5" ht="36.75" customHeight="1">
      <c r="A7" s="16" t="s">
        <v>44</v>
      </c>
      <c r="B7" s="17" t="s">
        <v>9</v>
      </c>
      <c r="C7" s="30">
        <v>-577474.19999999925</v>
      </c>
      <c r="D7" s="4" t="e">
        <f>#REF!-#REF!</f>
        <v>#REF!</v>
      </c>
      <c r="E7" s="4" t="e">
        <f>#REF!-#REF!</f>
        <v>#REF!</v>
      </c>
    </row>
    <row r="8" spans="1:5" ht="36" customHeight="1">
      <c r="A8" s="16" t="s">
        <v>63</v>
      </c>
      <c r="B8" s="21" t="s">
        <v>12</v>
      </c>
      <c r="C8" s="30">
        <v>213892.90000000596</v>
      </c>
      <c r="D8" s="4" t="e">
        <f>#REF!-#REF!</f>
        <v>#REF!</v>
      </c>
      <c r="E8" s="4" t="e">
        <f>#REF!-#REF!</f>
        <v>#REF!</v>
      </c>
    </row>
    <row r="9" spans="1:5" ht="48.75" customHeight="1">
      <c r="A9" s="16" t="s">
        <v>29</v>
      </c>
      <c r="B9" s="17" t="s">
        <v>30</v>
      </c>
      <c r="C9" s="30">
        <v>0</v>
      </c>
      <c r="D9" s="7" t="e">
        <f>#REF!-#REF!+D10</f>
        <v>#REF!</v>
      </c>
      <c r="E9" s="7" t="e">
        <f>#REF!-#REF!+E10</f>
        <v>#REF!</v>
      </c>
    </row>
    <row r="10" spans="1:5" ht="40.5" customHeight="1">
      <c r="A10" s="47" t="s">
        <v>36</v>
      </c>
      <c r="B10" s="19" t="s">
        <v>37</v>
      </c>
      <c r="C10" s="48">
        <v>78163.5</v>
      </c>
      <c r="D10" s="4" t="e">
        <f>#REF!-#REF!</f>
        <v>#REF!</v>
      </c>
      <c r="E10" s="4" t="e">
        <f>#REF!-#REF!</f>
        <v>#REF!</v>
      </c>
    </row>
    <row r="11" spans="1:5" ht="25.5" customHeight="1">
      <c r="A11" s="1" t="s">
        <v>42</v>
      </c>
      <c r="B11" s="34"/>
      <c r="C11" s="31">
        <v>578336.60000000522</v>
      </c>
      <c r="D11" s="7" t="e">
        <f>D6+D7+D8+D9</f>
        <v>#REF!</v>
      </c>
      <c r="E11" s="7" t="e">
        <f>E6+E7+E8+E9</f>
        <v>#REF!</v>
      </c>
    </row>
  </sheetData>
  <mergeCells count="1">
    <mergeCell ref="A2:E2"/>
  </mergeCells>
  <pageMargins left="1.2598425196850394" right="0.39370078740157483" top="0.78740157480314965" bottom="0.78740157480314965" header="0.31496062992125984" footer="0.51181102362204722"/>
  <pageSetup paperSize="9" fitToHeight="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Лист1</vt:lpstr>
      <vt:lpstr>Лист1 (2)</vt:lpstr>
      <vt:lpstr>Лист1!Заголовки_для_печати</vt:lpstr>
      <vt:lpstr>'Лист1 (2)'!Заголовки_для_печати</vt:lpstr>
      <vt:lpstr>Лист1!Область_печати</vt:lpstr>
      <vt:lpstr>'Лист1 (2)'!Область_печати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minfin user</cp:lastModifiedBy>
  <cp:lastPrinted>2018-10-13T13:27:33Z</cp:lastPrinted>
  <dcterms:created xsi:type="dcterms:W3CDTF">1996-10-08T23:32:33Z</dcterms:created>
  <dcterms:modified xsi:type="dcterms:W3CDTF">2018-10-13T13:28:01Z</dcterms:modified>
</cp:coreProperties>
</file>