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2390" tabRatio="535"/>
  </bookViews>
  <sheets>
    <sheet name="Лист1" sheetId="2" r:id="rId1"/>
    <sheet name="Лист2" sheetId="3" r:id="rId2"/>
  </sheets>
  <definedNames>
    <definedName name="_xlnm.Print_Titles" localSheetId="0">Лист1!$2:$4</definedName>
    <definedName name="_xlnm.Print_Area" localSheetId="0">Лист1!$A$1:$N$89</definedName>
  </definedNames>
  <calcPr calcId="125725"/>
</workbook>
</file>

<file path=xl/calcChain.xml><?xml version="1.0" encoding="utf-8"?>
<calcChain xmlns="http://schemas.openxmlformats.org/spreadsheetml/2006/main">
  <c r="J46" i="2"/>
  <c r="L46"/>
  <c r="M46"/>
  <c r="N52"/>
  <c r="N51"/>
  <c r="N50"/>
  <c r="M84"/>
  <c r="N86"/>
  <c r="J84"/>
  <c r="J11"/>
  <c r="J8" s="1"/>
  <c r="N66"/>
  <c r="M64"/>
  <c r="J67"/>
  <c r="J28"/>
  <c r="J37"/>
  <c r="J53"/>
  <c r="N59"/>
  <c r="N60"/>
  <c r="N61"/>
  <c r="N62"/>
  <c r="L53"/>
  <c r="A55"/>
  <c r="A56" s="1"/>
  <c r="A57" s="1"/>
  <c r="A58" s="1"/>
  <c r="A59" s="1"/>
  <c r="A60" s="1"/>
  <c r="A61" s="1"/>
  <c r="A62" s="1"/>
  <c r="N14"/>
  <c r="N32"/>
  <c r="M16"/>
  <c r="N16" s="1"/>
  <c r="M15"/>
  <c r="N15" s="1"/>
  <c r="N69"/>
  <c r="M67"/>
  <c r="L67"/>
  <c r="M18"/>
  <c r="M77"/>
  <c r="L77"/>
  <c r="J77"/>
  <c r="K84"/>
  <c r="L84"/>
  <c r="N85"/>
  <c r="N84" s="1"/>
  <c r="N25"/>
  <c r="L8"/>
  <c r="N26"/>
  <c r="J18"/>
  <c r="K18"/>
  <c r="L18"/>
  <c r="N19"/>
  <c r="N83"/>
  <c r="N82" s="1"/>
  <c r="M82"/>
  <c r="L82"/>
  <c r="K82"/>
  <c r="J82"/>
  <c r="N81"/>
  <c r="N80" s="1"/>
  <c r="M80"/>
  <c r="L80"/>
  <c r="K80"/>
  <c r="J80"/>
  <c r="K8"/>
  <c r="K7" s="1"/>
  <c r="N9"/>
  <c r="N10"/>
  <c r="N11"/>
  <c r="N12"/>
  <c r="N13"/>
  <c r="M28"/>
  <c r="M27" s="1"/>
  <c r="N29"/>
  <c r="K30"/>
  <c r="K28" s="1"/>
  <c r="N30"/>
  <c r="N31"/>
  <c r="N33"/>
  <c r="J34"/>
  <c r="K34"/>
  <c r="L34"/>
  <c r="M34"/>
  <c r="N35"/>
  <c r="N36"/>
  <c r="K37"/>
  <c r="L37"/>
  <c r="M37"/>
  <c r="N38"/>
  <c r="N39"/>
  <c r="N40"/>
  <c r="J41"/>
  <c r="K41"/>
  <c r="L41"/>
  <c r="M41"/>
  <c r="N42"/>
  <c r="N41" s="1"/>
  <c r="J43"/>
  <c r="K43"/>
  <c r="M43"/>
  <c r="L43"/>
  <c r="N45"/>
  <c r="K46"/>
  <c r="N47"/>
  <c r="N46" s="1"/>
  <c r="N48"/>
  <c r="N49"/>
  <c r="K53"/>
  <c r="M53"/>
  <c r="N54"/>
  <c r="N55"/>
  <c r="N56"/>
  <c r="N57"/>
  <c r="N58"/>
  <c r="J64"/>
  <c r="L64"/>
  <c r="N65"/>
  <c r="N64" s="1"/>
  <c r="N68"/>
  <c r="N67" s="1"/>
  <c r="J70"/>
  <c r="J63" s="1"/>
  <c r="K70"/>
  <c r="K63" s="1"/>
  <c r="L70"/>
  <c r="M70"/>
  <c r="M63" s="1"/>
  <c r="N71"/>
  <c r="N72"/>
  <c r="J73"/>
  <c r="K73"/>
  <c r="L73"/>
  <c r="M73"/>
  <c r="N74"/>
  <c r="N75"/>
  <c r="N76"/>
  <c r="N73" s="1"/>
  <c r="K77"/>
  <c r="N78"/>
  <c r="N77" s="1"/>
  <c r="J88"/>
  <c r="K88"/>
  <c r="L88"/>
  <c r="M88"/>
  <c r="N89"/>
  <c r="N88" s="1"/>
  <c r="N18"/>
  <c r="N44"/>
  <c r="L28"/>
  <c r="L27" s="1"/>
  <c r="N70" l="1"/>
  <c r="M8"/>
  <c r="M7" s="1"/>
  <c r="M5" s="1"/>
  <c r="L63"/>
  <c r="J27"/>
  <c r="K67"/>
  <c r="N53"/>
  <c r="N43"/>
  <c r="N37"/>
  <c r="K27"/>
  <c r="K26" s="1"/>
  <c r="N8"/>
  <c r="J7"/>
  <c r="N34"/>
  <c r="N28"/>
  <c r="N27" s="1"/>
  <c r="N5" s="1"/>
  <c r="L7"/>
  <c r="N7"/>
  <c r="N63"/>
  <c r="L5"/>
  <c r="J5"/>
  <c r="K5"/>
</calcChain>
</file>

<file path=xl/sharedStrings.xml><?xml version="1.0" encoding="utf-8"?>
<sst xmlns="http://schemas.openxmlformats.org/spreadsheetml/2006/main" count="386" uniqueCount="179">
  <si>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</si>
  <si>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</si>
  <si>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</si>
  <si>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</si>
  <si>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</si>
  <si>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</si>
  <si>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</si>
  <si>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</si>
  <si>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</si>
  <si>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</si>
  <si>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</si>
  <si>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</si>
  <si>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</si>
  <si>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</si>
  <si>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</si>
  <si>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</si>
  <si>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</si>
  <si>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</si>
  <si>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</si>
  <si>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</si>
  <si>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</si>
  <si>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</si>
  <si>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</si>
  <si>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</si>
  <si>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</si>
  <si>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</si>
  <si>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</si>
  <si>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</si>
  <si>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</si>
  <si>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</si>
  <si>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</si>
  <si>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</si>
  <si>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</si>
  <si>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</si>
  <si>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</si>
  <si>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</si>
  <si>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Общий объем капитальных вложений по состоянию на 01.01.2016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</si>
  <si>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</si>
  <si>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</si>
  <si>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</si>
  <si>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</si>
  <si>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</si>
  <si>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</si>
  <si>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</si>
  <si>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</si>
  <si>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>Строительство (создание "под ключ")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</si>
  <si>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</si>
  <si>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</si>
  <si>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</si>
  <si>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</si>
  <si>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</si>
  <si>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</si>
  <si>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</si>
  <si>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</si>
  <si>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</si>
  <si>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</si>
  <si>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</si>
  <si>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</si>
  <si>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</si>
  <si>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</si>
  <si>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</si>
  <si>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IV. Программа модернизации здравоохранения Архангельской области                                                       на 2011 - 2016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</si>
  <si>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</si>
  <si>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</si>
  <si>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</si>
  <si>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</si>
  <si>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</si>
  <si>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</si>
  <si>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</si>
  <si>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</si>
  <si>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</si>
  <si>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</si>
  <si>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</si>
  <si>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51 чел./смена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</si>
  <si>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</si>
  <si>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</si>
  <si>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</si>
  <si>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</si>
  <si>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</si>
  <si>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</si>
  <si>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</si>
  <si>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</si>
  <si>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</si>
  <si>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</si>
  <si>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</si>
  <si>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</si>
  <si>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</si>
  <si>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</si>
  <si>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</si>
  <si>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</si>
  <si>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>администрация муниципального образования "Коношский муниципальный район"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</si>
  <si>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</si>
  <si>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</si>
  <si>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Строительство (приобретение) детского сада на 240 мест в пос. Березник Виноградовского района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</si>
  <si>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</si>
  <si>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</si>
  <si>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</si>
  <si>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</si>
  <si>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</si>
  <si>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</si>
  <si>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</si>
  <si>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</si>
  <si>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</si>
  <si>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1.6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</si>
  <si>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</si>
  <si>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</si>
  <si>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</si>
  <si>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</si>
  <si>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</si>
  <si>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</si>
  <si>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</si>
  <si>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</si>
  <si>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</si>
  <si>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</si>
  <si>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</si>
  <si>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</si>
  <si>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</si>
  <si>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</si>
  <si>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28 388 кв. м   жилых площадей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</si>
  <si>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</si>
  <si>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</si>
  <si>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</si>
  <si>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</si>
  <si>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</si>
  <si>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</si>
  <si>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>130 мест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</si>
  <si>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</si>
  <si>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</si>
  <si>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</si>
  <si>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</si>
  <si>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</si>
  <si>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</si>
  <si>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</si>
  <si>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Строительство физкультурно-оздоровительного комплекса в пос. Коноша Коношского района Архангельской области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</si>
  <si>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</si>
  <si>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</si>
  <si>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</si>
  <si>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</si>
  <si>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</si>
  <si>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</si>
  <si>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</si>
  <si>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</si>
  <si>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</si>
  <si>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 xml:space="preserve">приобретение жилых помещений для граждан, лишившихся жилых помещений в результате пожара, произошедшего 06.01.2016 по ул. Цигломенской в г. Архангельске </t>
  </si>
  <si>
    <t>531,2 кв.м.</t>
  </si>
  <si>
    <t xml:space="preserve">приобретение жилых помещений для граждан, лишившихся жилых помещений в результате пожара, произошедшего 05.01.2016 в пос. Лайский Док Приморского района </t>
  </si>
  <si>
    <t>414,1 кв.м.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</si>
  <si>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</si>
  <si>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</si>
  <si>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</si>
  <si>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</si>
  <si>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строительство "под ключ" жилья для граждан, лишившихся жилых помещений в результате пожара</t>
  </si>
  <si>
    <t>Изменения в областной адресной инвестиционной программе при внесении изменений в областной закон об  областном бюджете, предусматривающих увеличение (уменьшение) объемов финансирования объектов капитального строительства за счет средств областного бюджета</t>
  </si>
  <si>
    <t>6.Строительство автомобильной дороги Котлас - Коряжма, км 0 - км 41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</si>
  <si>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</si>
  <si>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</si>
  <si>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7. 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</si>
  <si>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8. Строительство моствого перехода через реку Устья на км 78+350 автомобильной дороги Вельск - Шангалы</t>
  </si>
  <si>
    <t>протяженность дороги 1,5 км/протяженность моста 145 п.м.</t>
  </si>
  <si>
    <t>9.Разработка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</si>
  <si>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 xml:space="preserve">1.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</si>
  <si>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t>3.Строительство автомобильной дороги Подъезд к дер. Боярская от автомобильной дороги Ломоносово - Ровдино</t>
  </si>
  <si>
    <t>4.Реконструкция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</si>
  <si>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2. 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</si>
  <si>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r>
      <t xml:space="preserve">5. 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</si>
  <si>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</si>
  <si>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</si>
  <si>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</si>
  <si>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</si>
  <si>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</si>
  <si>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</si>
  <si>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3 289,6 кв. 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</si>
  <si>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</si>
  <si>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</si>
  <si>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</si>
  <si>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</si>
  <si>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</si>
  <si>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50 чел / час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</si>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</sst>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  <numFmt numFmtId="166" formatCode="#,##0.0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4" fillId="0" borderId="0" xfId="0" applyFont="1" applyFill="1"/>
    <xf numFmtId="164" fontId="7" fillId="0" borderId="1" xfId="2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vertical="center" wrapText="1"/>
    </xf>
    <xf numFmtId="166" fontId="23" fillId="0" borderId="1" xfId="0" applyNumberFormat="1" applyFont="1" applyFill="1" applyBorder="1" applyAlignment="1">
      <alignment horizontal="right" vertical="center" indent="1"/>
    </xf>
    <xf numFmtId="165" fontId="2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2"/>
    </xf>
    <xf numFmtId="0" fontId="25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3" fillId="0" borderId="1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7" fillId="0" borderId="4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3"/>
  <sheetViews>
    <sheetView showGridLines="0" tabSelected="1" view="pageBreakPreview" zoomScaleNormal="59" zoomScaleSheetLayoutView="100" workbookViewId="0">
      <selection activeCell="A8" sqref="A8:E8"/>
    </sheetView>
  </sheetViews>
  <sheetFormatPr defaultColWidth="9.140625" defaultRowHeight="15"/>
  <cols>
    <col min="1" max="1" width="6.28515625" style="111" customWidth="1"/>
    <col min="2" max="2" width="28.7109375" style="33" customWidth="1"/>
    <col min="3" max="3" width="19.85546875" style="33" customWidth="1"/>
    <col min="4" max="4" width="18.7109375" style="33" customWidth="1"/>
    <col min="5" max="5" width="22.42578125" style="33" customWidth="1"/>
    <col min="6" max="6" width="19.85546875" style="33" customWidth="1"/>
    <col min="7" max="7" width="23.5703125" style="33" customWidth="1"/>
    <col min="8" max="8" width="13" style="33" customWidth="1"/>
    <col min="9" max="9" width="12.7109375" style="33" customWidth="1"/>
    <col min="10" max="10" width="17.5703125" style="33" customWidth="1"/>
    <col min="11" max="11" width="20.5703125" style="33" hidden="1" customWidth="1"/>
    <col min="12" max="12" width="19.85546875" style="33" customWidth="1"/>
    <col min="13" max="13" width="17.28515625" style="33" customWidth="1"/>
    <col min="14" max="14" width="18.42578125" style="33" customWidth="1"/>
    <col min="15" max="15" width="12.7109375" style="32" bestFit="1" customWidth="1"/>
    <col min="16" max="28" width="9.140625" style="32"/>
    <col min="29" max="16384" width="9.140625" style="33"/>
  </cols>
  <sheetData>
    <row r="1" spans="1:28" ht="49.5" customHeight="1">
      <c r="A1" s="30" t="s">
        <v>152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28" ht="75" customHeight="1">
      <c r="A2" s="34" t="s">
        <v>37</v>
      </c>
      <c r="B2" s="35" t="s">
        <v>38</v>
      </c>
      <c r="C2" s="36" t="s">
        <v>2</v>
      </c>
      <c r="D2" s="36" t="s">
        <v>3</v>
      </c>
      <c r="E2" s="36" t="s">
        <v>4</v>
      </c>
      <c r="F2" s="36" t="s">
        <v>16</v>
      </c>
      <c r="G2" s="36" t="s">
        <v>15</v>
      </c>
      <c r="H2" s="35" t="s">
        <v>5</v>
      </c>
      <c r="I2" s="35"/>
      <c r="J2" s="36" t="s">
        <v>39</v>
      </c>
      <c r="K2" s="36" t="s">
        <v>36</v>
      </c>
      <c r="L2" s="36" t="s">
        <v>86</v>
      </c>
      <c r="M2" s="28" t="s">
        <v>140</v>
      </c>
      <c r="N2" s="36" t="s">
        <v>87</v>
      </c>
    </row>
    <row r="3" spans="1:28" ht="71.25" customHeight="1">
      <c r="A3" s="37"/>
      <c r="B3" s="35"/>
      <c r="C3" s="38"/>
      <c r="D3" s="39"/>
      <c r="E3" s="39"/>
      <c r="F3" s="39"/>
      <c r="G3" s="39"/>
      <c r="H3" s="1" t="s">
        <v>0</v>
      </c>
      <c r="I3" s="1" t="s">
        <v>9</v>
      </c>
      <c r="J3" s="39"/>
      <c r="K3" s="39"/>
      <c r="L3" s="38"/>
      <c r="M3" s="29"/>
      <c r="N3" s="38"/>
    </row>
    <row r="4" spans="1:28" ht="18" customHeight="1">
      <c r="A4" s="40">
        <v>1</v>
      </c>
      <c r="B4" s="5">
        <v>2</v>
      </c>
      <c r="C4" s="5">
        <v>3</v>
      </c>
      <c r="D4" s="41">
        <v>4</v>
      </c>
      <c r="E4" s="41">
        <v>5</v>
      </c>
      <c r="F4" s="41">
        <v>6</v>
      </c>
      <c r="G4" s="41">
        <v>7</v>
      </c>
      <c r="H4" s="5">
        <v>8</v>
      </c>
      <c r="I4" s="5">
        <v>9</v>
      </c>
      <c r="J4" s="41">
        <v>10</v>
      </c>
      <c r="K4" s="42"/>
      <c r="L4" s="42">
        <v>11</v>
      </c>
      <c r="M4" s="42">
        <v>12</v>
      </c>
      <c r="N4" s="1">
        <v>13</v>
      </c>
    </row>
    <row r="5" spans="1:28" ht="41.25" customHeight="1">
      <c r="A5" s="43" t="s">
        <v>95</v>
      </c>
      <c r="B5" s="44"/>
      <c r="C5" s="44"/>
      <c r="D5" s="44"/>
      <c r="E5" s="45"/>
      <c r="F5" s="46"/>
      <c r="G5" s="46"/>
      <c r="H5" s="46"/>
      <c r="I5" s="46"/>
      <c r="J5" s="47">
        <f>J7+J27+J37+J43+J46+J63+J77+J41+J53+J73+J88+J80+J82+J84</f>
        <v>13533782.017580001</v>
      </c>
      <c r="K5" s="47">
        <f>K7+K27+K37+K43+K46+K63+K77+K41+K53+K73+K88+K80+K82+K84</f>
        <v>3889099.8177000009</v>
      </c>
      <c r="L5" s="47">
        <f>L7+L27+L37+L43+L46+L63+L77+L41+L53+L73+L88+L80+L82+L84</f>
        <v>1925043.0999999999</v>
      </c>
      <c r="M5" s="47">
        <f>M7+M27+M37+M43+M46+M63+M77+M41+M53+M73+M88+M80+M82+M84</f>
        <v>253265.39999999997</v>
      </c>
      <c r="N5" s="47">
        <f>N7+N27+N37+N43+N46+N63+N77+N41+N53+N73+N88+N80+N82+N84</f>
        <v>2178308.5</v>
      </c>
    </row>
    <row r="6" spans="1:28" ht="33" customHeight="1">
      <c r="A6" s="48" t="s">
        <v>96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28" ht="59.25" customHeight="1">
      <c r="A7" s="27" t="s">
        <v>60</v>
      </c>
      <c r="B7" s="51"/>
      <c r="C7" s="51"/>
      <c r="D7" s="51"/>
      <c r="E7" s="51"/>
      <c r="F7" s="52"/>
      <c r="G7" s="52"/>
      <c r="H7" s="52"/>
      <c r="I7" s="52"/>
      <c r="J7" s="53">
        <f>J8+J18+J26</f>
        <v>322404.429</v>
      </c>
      <c r="K7" s="53">
        <f>K8</f>
        <v>101857.49770000001</v>
      </c>
      <c r="L7" s="53">
        <f>L8+L18+L21+L26</f>
        <v>131708.5</v>
      </c>
      <c r="M7" s="53">
        <f>M8+M18+M21+M26</f>
        <v>0</v>
      </c>
      <c r="N7" s="53">
        <f>N8+N18+N21+N26</f>
        <v>131708.5</v>
      </c>
    </row>
    <row r="8" spans="1:28" ht="113.25" customHeight="1">
      <c r="A8" s="26" t="s">
        <v>70</v>
      </c>
      <c r="B8" s="54"/>
      <c r="C8" s="54"/>
      <c r="D8" s="54"/>
      <c r="E8" s="54"/>
      <c r="F8" s="55"/>
      <c r="G8" s="55"/>
      <c r="H8" s="55"/>
      <c r="I8" s="55"/>
      <c r="J8" s="56">
        <f>SUM(J9:J14)</f>
        <v>307476.12900000002</v>
      </c>
      <c r="K8" s="56">
        <f>K9</f>
        <v>101857.49770000001</v>
      </c>
      <c r="L8" s="56">
        <f>SUM(L9:L17)</f>
        <v>129441.90000000001</v>
      </c>
      <c r="M8" s="56">
        <f>SUM(M9:M17)</f>
        <v>0</v>
      </c>
      <c r="N8" s="56">
        <f>SUM(N9:N17)</f>
        <v>129441.90000000001</v>
      </c>
    </row>
    <row r="9" spans="1:28" ht="118.5" customHeight="1">
      <c r="A9" s="57" t="s">
        <v>53</v>
      </c>
      <c r="B9" s="2" t="s">
        <v>112</v>
      </c>
      <c r="C9" s="15" t="s">
        <v>108</v>
      </c>
      <c r="D9" s="1" t="s">
        <v>7</v>
      </c>
      <c r="E9" s="1" t="s">
        <v>25</v>
      </c>
      <c r="F9" s="1" t="s">
        <v>84</v>
      </c>
      <c r="G9" s="1" t="s">
        <v>77</v>
      </c>
      <c r="H9" s="1">
        <v>2015</v>
      </c>
      <c r="I9" s="1">
        <v>2016</v>
      </c>
      <c r="J9" s="9">
        <v>81056.298999999999</v>
      </c>
      <c r="K9" s="9">
        <v>101857.49770000001</v>
      </c>
      <c r="L9" s="9">
        <v>68031.100000000006</v>
      </c>
      <c r="M9" s="56">
        <v>-14733.7</v>
      </c>
      <c r="N9" s="58">
        <f t="shared" ref="N9:N16" si="0">L9+M9</f>
        <v>53297.400000000009</v>
      </c>
    </row>
    <row r="10" spans="1:28" ht="105.75" customHeight="1">
      <c r="A10" s="57" t="s">
        <v>54</v>
      </c>
      <c r="B10" s="2" t="s">
        <v>113</v>
      </c>
      <c r="C10" s="1" t="s">
        <v>74</v>
      </c>
      <c r="D10" s="1" t="s">
        <v>47</v>
      </c>
      <c r="E10" s="1" t="s">
        <v>8</v>
      </c>
      <c r="F10" s="1" t="s">
        <v>84</v>
      </c>
      <c r="G10" s="1" t="s">
        <v>72</v>
      </c>
      <c r="H10" s="1">
        <v>2009</v>
      </c>
      <c r="I10" s="1">
        <v>2016</v>
      </c>
      <c r="J10" s="9">
        <v>59264.7</v>
      </c>
      <c r="K10" s="9">
        <v>101857.49770000001</v>
      </c>
      <c r="L10" s="9">
        <v>28000</v>
      </c>
      <c r="M10" s="59"/>
      <c r="N10" s="58">
        <f t="shared" si="0"/>
        <v>28000</v>
      </c>
    </row>
    <row r="11" spans="1:28" ht="162" customHeight="1">
      <c r="A11" s="57" t="s">
        <v>55</v>
      </c>
      <c r="B11" s="2" t="s">
        <v>114</v>
      </c>
      <c r="C11" s="1" t="s">
        <v>169</v>
      </c>
      <c r="D11" s="1" t="s">
        <v>13</v>
      </c>
      <c r="E11" s="1" t="s">
        <v>25</v>
      </c>
      <c r="F11" s="1" t="s">
        <v>84</v>
      </c>
      <c r="G11" s="1" t="s">
        <v>77</v>
      </c>
      <c r="H11" s="1">
        <v>2015</v>
      </c>
      <c r="I11" s="1">
        <v>2017</v>
      </c>
      <c r="J11" s="9">
        <f>7510.8+25292.43</f>
        <v>32803.230000000003</v>
      </c>
      <c r="K11" s="9">
        <v>101857.49770000001</v>
      </c>
      <c r="L11" s="9">
        <v>7510.8</v>
      </c>
      <c r="M11" s="60">
        <v>14733.7</v>
      </c>
      <c r="N11" s="58">
        <f t="shared" si="0"/>
        <v>22244.5</v>
      </c>
    </row>
    <row r="12" spans="1:28" ht="167.25" customHeight="1">
      <c r="A12" s="57" t="s">
        <v>75</v>
      </c>
      <c r="B12" s="2" t="s">
        <v>115</v>
      </c>
      <c r="C12" s="1" t="s">
        <v>170</v>
      </c>
      <c r="D12" s="1" t="s">
        <v>13</v>
      </c>
      <c r="E12" s="1" t="s">
        <v>25</v>
      </c>
      <c r="F12" s="1" t="s">
        <v>84</v>
      </c>
      <c r="G12" s="1" t="s">
        <v>77</v>
      </c>
      <c r="H12" s="1">
        <v>2016</v>
      </c>
      <c r="I12" s="1">
        <v>2016</v>
      </c>
      <c r="J12" s="9">
        <v>2700</v>
      </c>
      <c r="K12" s="9">
        <v>101857.49770000001</v>
      </c>
      <c r="L12" s="9">
        <v>2700</v>
      </c>
      <c r="M12" s="59"/>
      <c r="N12" s="58">
        <f t="shared" si="0"/>
        <v>2700</v>
      </c>
    </row>
    <row r="13" spans="1:28" ht="112.5" customHeight="1">
      <c r="A13" s="57" t="s">
        <v>76</v>
      </c>
      <c r="B13" s="2" t="s">
        <v>116</v>
      </c>
      <c r="C13" s="1" t="s">
        <v>1</v>
      </c>
      <c r="D13" s="1" t="s">
        <v>13</v>
      </c>
      <c r="E13" s="1" t="s">
        <v>25</v>
      </c>
      <c r="F13" s="1" t="s">
        <v>84</v>
      </c>
      <c r="G13" s="1" t="s">
        <v>77</v>
      </c>
      <c r="H13" s="1">
        <v>2016</v>
      </c>
      <c r="I13" s="1">
        <v>2016</v>
      </c>
      <c r="J13" s="9">
        <v>13200</v>
      </c>
      <c r="K13" s="9">
        <v>101857.49770000001</v>
      </c>
      <c r="L13" s="9">
        <v>13200</v>
      </c>
      <c r="M13" s="59"/>
      <c r="N13" s="58">
        <f t="shared" si="0"/>
        <v>13200</v>
      </c>
    </row>
    <row r="14" spans="1:28" s="19" customFormat="1" ht="112.5" customHeight="1">
      <c r="A14" s="13" t="s">
        <v>103</v>
      </c>
      <c r="B14" s="14" t="s">
        <v>151</v>
      </c>
      <c r="C14" s="15" t="s">
        <v>171</v>
      </c>
      <c r="D14" s="15" t="s">
        <v>13</v>
      </c>
      <c r="E14" s="15" t="s">
        <v>25</v>
      </c>
      <c r="F14" s="15" t="s">
        <v>84</v>
      </c>
      <c r="G14" s="15" t="s">
        <v>77</v>
      </c>
      <c r="H14" s="15">
        <v>2016</v>
      </c>
      <c r="I14" s="15">
        <v>2018</v>
      </c>
      <c r="J14" s="16">
        <v>118451.9</v>
      </c>
      <c r="K14" s="16">
        <v>101857.49770000001</v>
      </c>
      <c r="L14" s="16">
        <v>10000</v>
      </c>
      <c r="M14" s="16"/>
      <c r="N14" s="17">
        <f>L14+M14</f>
        <v>10000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40.44999999999999" hidden="1" customHeight="1">
      <c r="A15" s="61"/>
      <c r="B15" s="62" t="s">
        <v>143</v>
      </c>
      <c r="C15" s="63" t="s">
        <v>144</v>
      </c>
      <c r="D15" s="63" t="s">
        <v>10</v>
      </c>
      <c r="E15" s="63" t="s">
        <v>8</v>
      </c>
      <c r="F15" s="63" t="s">
        <v>84</v>
      </c>
      <c r="G15" s="63" t="s">
        <v>17</v>
      </c>
      <c r="H15" s="63">
        <v>2016</v>
      </c>
      <c r="I15" s="63">
        <v>2016</v>
      </c>
      <c r="J15" s="64">
        <v>19127.5</v>
      </c>
      <c r="K15" s="64">
        <v>101857.49770000001</v>
      </c>
      <c r="L15" s="64">
        <v>0</v>
      </c>
      <c r="M15" s="65">
        <f>19100-19100</f>
        <v>0</v>
      </c>
      <c r="N15" s="66">
        <f t="shared" si="0"/>
        <v>0</v>
      </c>
    </row>
    <row r="16" spans="1:28" ht="136.9" hidden="1" customHeight="1">
      <c r="A16" s="61"/>
      <c r="B16" s="62" t="s">
        <v>145</v>
      </c>
      <c r="C16" s="63" t="s">
        <v>146</v>
      </c>
      <c r="D16" s="63" t="s">
        <v>10</v>
      </c>
      <c r="E16" s="63" t="s">
        <v>8</v>
      </c>
      <c r="F16" s="63" t="s">
        <v>84</v>
      </c>
      <c r="G16" s="63" t="s">
        <v>79</v>
      </c>
      <c r="H16" s="63">
        <v>2016</v>
      </c>
      <c r="I16" s="63">
        <v>2016</v>
      </c>
      <c r="J16" s="64">
        <v>14910.9</v>
      </c>
      <c r="K16" s="64"/>
      <c r="L16" s="64"/>
      <c r="M16" s="65">
        <f>14900-14900</f>
        <v>0</v>
      </c>
      <c r="N16" s="66">
        <f t="shared" si="0"/>
        <v>0</v>
      </c>
    </row>
    <row r="17" spans="1:14" ht="49.9" hidden="1" customHeight="1">
      <c r="A17" s="57"/>
      <c r="B17" s="2"/>
      <c r="C17" s="1"/>
      <c r="D17" s="1"/>
      <c r="E17" s="1"/>
      <c r="F17" s="1"/>
      <c r="G17" s="1"/>
      <c r="H17" s="1"/>
      <c r="I17" s="1"/>
      <c r="J17" s="9"/>
      <c r="K17" s="9"/>
      <c r="L17" s="9"/>
      <c r="M17" s="67"/>
      <c r="N17" s="58"/>
    </row>
    <row r="18" spans="1:14" ht="99" customHeight="1">
      <c r="A18" s="26" t="s">
        <v>107</v>
      </c>
      <c r="B18" s="54"/>
      <c r="C18" s="54"/>
      <c r="D18" s="54"/>
      <c r="E18" s="54"/>
      <c r="F18" s="55"/>
      <c r="G18" s="55"/>
      <c r="H18" s="55"/>
      <c r="I18" s="55"/>
      <c r="J18" s="56">
        <f>SUM(J19:J20)</f>
        <v>3705</v>
      </c>
      <c r="K18" s="56">
        <f>SUM(K19:K20)</f>
        <v>101857.49770000001</v>
      </c>
      <c r="L18" s="56">
        <f>SUM(L19:L20)</f>
        <v>1296.8</v>
      </c>
      <c r="M18" s="56">
        <f>M19</f>
        <v>0</v>
      </c>
      <c r="N18" s="56">
        <f>SUM(N19:N20)</f>
        <v>1296.8</v>
      </c>
    </row>
    <row r="19" spans="1:14" ht="115.5" customHeight="1">
      <c r="A19" s="57" t="s">
        <v>53</v>
      </c>
      <c r="B19" s="2" t="s">
        <v>117</v>
      </c>
      <c r="C19" s="15" t="s">
        <v>111</v>
      </c>
      <c r="D19" s="1" t="s">
        <v>10</v>
      </c>
      <c r="E19" s="1" t="s">
        <v>25</v>
      </c>
      <c r="F19" s="1" t="s">
        <v>84</v>
      </c>
      <c r="G19" s="1" t="s">
        <v>77</v>
      </c>
      <c r="H19" s="1">
        <v>2013</v>
      </c>
      <c r="I19" s="1">
        <v>2016</v>
      </c>
      <c r="J19" s="9">
        <v>3705</v>
      </c>
      <c r="K19" s="9">
        <v>101857.49770000001</v>
      </c>
      <c r="L19" s="9">
        <v>1296.8</v>
      </c>
      <c r="M19" s="67"/>
      <c r="N19" s="58">
        <f>L19+M19</f>
        <v>1296.8</v>
      </c>
    </row>
    <row r="20" spans="1:14" ht="111" hidden="1" customHeight="1">
      <c r="A20" s="57"/>
      <c r="B20" s="2"/>
      <c r="C20" s="15"/>
      <c r="D20" s="1"/>
      <c r="E20" s="1"/>
      <c r="F20" s="1"/>
      <c r="G20" s="1"/>
      <c r="H20" s="1"/>
      <c r="I20" s="1"/>
      <c r="J20" s="9"/>
      <c r="K20" s="9"/>
      <c r="L20" s="9"/>
      <c r="M20" s="67"/>
      <c r="N20" s="58"/>
    </row>
    <row r="21" spans="1:14" ht="99.75" hidden="1" customHeight="1">
      <c r="A21" s="26"/>
      <c r="B21" s="54"/>
      <c r="C21" s="54"/>
      <c r="D21" s="54"/>
      <c r="E21" s="54"/>
      <c r="F21" s="55"/>
      <c r="G21" s="55"/>
      <c r="H21" s="55"/>
      <c r="I21" s="55"/>
      <c r="J21" s="56"/>
      <c r="K21" s="56"/>
      <c r="L21" s="56"/>
      <c r="M21" s="56"/>
      <c r="N21" s="56"/>
    </row>
    <row r="22" spans="1:14" ht="108" hidden="1" customHeight="1">
      <c r="A22" s="57"/>
      <c r="B22" s="2"/>
      <c r="C22" s="15"/>
      <c r="D22" s="1"/>
      <c r="E22" s="1"/>
      <c r="F22" s="1"/>
      <c r="G22" s="1"/>
      <c r="H22" s="1"/>
      <c r="I22" s="1"/>
      <c r="J22" s="9"/>
      <c r="K22" s="9"/>
      <c r="L22" s="9"/>
      <c r="M22" s="67"/>
      <c r="N22" s="58"/>
    </row>
    <row r="23" spans="1:14" ht="117.75" hidden="1" customHeight="1">
      <c r="A23" s="57"/>
      <c r="B23" s="2"/>
      <c r="C23" s="15"/>
      <c r="D23" s="1"/>
      <c r="E23" s="1"/>
      <c r="F23" s="1"/>
      <c r="G23" s="1"/>
      <c r="H23" s="1"/>
      <c r="I23" s="1"/>
      <c r="J23" s="9"/>
      <c r="K23" s="9"/>
      <c r="L23" s="9"/>
      <c r="M23" s="67"/>
      <c r="N23" s="58"/>
    </row>
    <row r="24" spans="1:14" ht="118.5" hidden="1" customHeight="1">
      <c r="A24" s="57"/>
      <c r="B24" s="2"/>
      <c r="C24" s="15"/>
      <c r="D24" s="1"/>
      <c r="E24" s="1"/>
      <c r="F24" s="1"/>
      <c r="G24" s="1"/>
      <c r="H24" s="1"/>
      <c r="I24" s="1"/>
      <c r="J24" s="9"/>
      <c r="K24" s="9"/>
      <c r="L24" s="9"/>
      <c r="M24" s="67"/>
      <c r="N24" s="58"/>
    </row>
    <row r="25" spans="1:14" ht="124.5" hidden="1" customHeight="1">
      <c r="A25" s="57" t="s">
        <v>75</v>
      </c>
      <c r="B25" s="2"/>
      <c r="C25" s="15"/>
      <c r="D25" s="1" t="s">
        <v>13</v>
      </c>
      <c r="E25" s="1" t="s">
        <v>25</v>
      </c>
      <c r="F25" s="1" t="s">
        <v>84</v>
      </c>
      <c r="G25" s="1" t="s">
        <v>77</v>
      </c>
      <c r="H25" s="1"/>
      <c r="I25" s="1"/>
      <c r="J25" s="9"/>
      <c r="K25" s="9">
        <v>101857.49770000001</v>
      </c>
      <c r="L25" s="9">
        <v>0</v>
      </c>
      <c r="M25" s="67"/>
      <c r="N25" s="58">
        <f>L25+M25</f>
        <v>0</v>
      </c>
    </row>
    <row r="26" spans="1:14" ht="99.75" customHeight="1">
      <c r="A26" s="26" t="s">
        <v>142</v>
      </c>
      <c r="B26" s="54"/>
      <c r="C26" s="54"/>
      <c r="D26" s="54"/>
      <c r="E26" s="1" t="s">
        <v>8</v>
      </c>
      <c r="F26" s="1" t="s">
        <v>84</v>
      </c>
      <c r="G26" s="1" t="s">
        <v>43</v>
      </c>
      <c r="H26" s="1">
        <v>2014</v>
      </c>
      <c r="I26" s="1">
        <v>2017</v>
      </c>
      <c r="J26" s="68">
        <v>11223.3</v>
      </c>
      <c r="K26" s="56">
        <f>SUM(K27:K28)</f>
        <v>669620.19999999995</v>
      </c>
      <c r="L26" s="9">
        <v>969.8</v>
      </c>
      <c r="M26" s="56"/>
      <c r="N26" s="56">
        <f>L26+M26</f>
        <v>969.8</v>
      </c>
    </row>
    <row r="27" spans="1:14" ht="43.5" customHeight="1">
      <c r="A27" s="24" t="s">
        <v>56</v>
      </c>
      <c r="B27" s="69"/>
      <c r="C27" s="69"/>
      <c r="D27" s="69"/>
      <c r="E27" s="69"/>
      <c r="F27" s="52"/>
      <c r="G27" s="52"/>
      <c r="H27" s="52"/>
      <c r="I27" s="52"/>
      <c r="J27" s="53">
        <f>J28+J34</f>
        <v>1733739.8585800002</v>
      </c>
      <c r="K27" s="53">
        <f>K28+K34</f>
        <v>334810.09999999998</v>
      </c>
      <c r="L27" s="53">
        <f>L28+L34</f>
        <v>169465.60000000001</v>
      </c>
      <c r="M27" s="53">
        <f>M28+M34</f>
        <v>0</v>
      </c>
      <c r="N27" s="53">
        <f>N28+N34</f>
        <v>169465.60000000001</v>
      </c>
    </row>
    <row r="28" spans="1:14" ht="43.5" customHeight="1">
      <c r="A28" s="26" t="s">
        <v>52</v>
      </c>
      <c r="B28" s="70"/>
      <c r="C28" s="70"/>
      <c r="D28" s="70"/>
      <c r="E28" s="70"/>
      <c r="F28" s="55"/>
      <c r="G28" s="55"/>
      <c r="H28" s="55"/>
      <c r="I28" s="55"/>
      <c r="J28" s="56">
        <f>SUM(J29:J33)</f>
        <v>794215.74958000006</v>
      </c>
      <c r="K28" s="56">
        <f>SUM(K29:K31)</f>
        <v>334810.09999999998</v>
      </c>
      <c r="L28" s="56">
        <f>SUM(L29:L33)</f>
        <v>161274.5</v>
      </c>
      <c r="M28" s="56">
        <f>SUM(M29:M33)</f>
        <v>0</v>
      </c>
      <c r="N28" s="56">
        <f>SUM(N29:N33)</f>
        <v>161274.5</v>
      </c>
    </row>
    <row r="29" spans="1:14" ht="96" customHeight="1">
      <c r="A29" s="57" t="s">
        <v>53</v>
      </c>
      <c r="B29" s="2" t="s">
        <v>136</v>
      </c>
      <c r="C29" s="1" t="s">
        <v>11</v>
      </c>
      <c r="D29" s="1" t="s">
        <v>7</v>
      </c>
      <c r="E29" s="1" t="s">
        <v>8</v>
      </c>
      <c r="F29" s="1" t="s">
        <v>84</v>
      </c>
      <c r="G29" s="1" t="s">
        <v>19</v>
      </c>
      <c r="H29" s="1">
        <v>2013</v>
      </c>
      <c r="I29" s="1">
        <v>2016</v>
      </c>
      <c r="J29" s="9">
        <v>259480.42</v>
      </c>
      <c r="K29" s="9">
        <v>168704.1</v>
      </c>
      <c r="L29" s="9">
        <v>80776.3</v>
      </c>
      <c r="M29" s="71"/>
      <c r="N29" s="10">
        <f>L29+M29</f>
        <v>80776.3</v>
      </c>
    </row>
    <row r="30" spans="1:14" ht="114" customHeight="1">
      <c r="A30" s="57" t="s">
        <v>54</v>
      </c>
      <c r="B30" s="72" t="s">
        <v>137</v>
      </c>
      <c r="C30" s="73" t="s">
        <v>6</v>
      </c>
      <c r="D30" s="1" t="s">
        <v>7</v>
      </c>
      <c r="E30" s="1" t="s">
        <v>8</v>
      </c>
      <c r="F30" s="1" t="s">
        <v>84</v>
      </c>
      <c r="G30" s="1" t="s">
        <v>79</v>
      </c>
      <c r="H30" s="1">
        <v>2015</v>
      </c>
      <c r="I30" s="1">
        <v>2017</v>
      </c>
      <c r="J30" s="74">
        <v>98713.1</v>
      </c>
      <c r="K30" s="74">
        <f>J30-L30</f>
        <v>93713.1</v>
      </c>
      <c r="L30" s="74">
        <v>5000</v>
      </c>
      <c r="M30" s="75"/>
      <c r="N30" s="10">
        <f>L30+M30</f>
        <v>5000</v>
      </c>
    </row>
    <row r="31" spans="1:14" s="32" customFormat="1" ht="110.25" customHeight="1">
      <c r="A31" s="57" t="s">
        <v>55</v>
      </c>
      <c r="B31" s="2" t="s">
        <v>120</v>
      </c>
      <c r="C31" s="1" t="s">
        <v>14</v>
      </c>
      <c r="D31" s="1" t="s">
        <v>7</v>
      </c>
      <c r="E31" s="1" t="s">
        <v>8</v>
      </c>
      <c r="F31" s="1" t="s">
        <v>84</v>
      </c>
      <c r="G31" s="1" t="s">
        <v>20</v>
      </c>
      <c r="H31" s="1">
        <v>2013</v>
      </c>
      <c r="I31" s="1">
        <v>2016</v>
      </c>
      <c r="J31" s="9">
        <v>171871.52</v>
      </c>
      <c r="K31" s="9">
        <v>72392.899999999994</v>
      </c>
      <c r="L31" s="9">
        <v>38778.400000000001</v>
      </c>
      <c r="M31" s="75"/>
      <c r="N31" s="10">
        <f>L31+M31</f>
        <v>38778.400000000001</v>
      </c>
    </row>
    <row r="32" spans="1:14" s="32" customFormat="1" ht="110.25" customHeight="1">
      <c r="A32" s="57" t="s">
        <v>75</v>
      </c>
      <c r="B32" s="2" t="s">
        <v>121</v>
      </c>
      <c r="C32" s="1" t="s">
        <v>6</v>
      </c>
      <c r="D32" s="1" t="s">
        <v>7</v>
      </c>
      <c r="E32" s="1" t="s">
        <v>8</v>
      </c>
      <c r="F32" s="1" t="s">
        <v>84</v>
      </c>
      <c r="G32" s="1" t="s">
        <v>21</v>
      </c>
      <c r="H32" s="1">
        <v>2014</v>
      </c>
      <c r="I32" s="1">
        <v>2016</v>
      </c>
      <c r="J32" s="9">
        <v>123314.10958</v>
      </c>
      <c r="K32" s="9">
        <v>101857.49770000001</v>
      </c>
      <c r="L32" s="9">
        <v>21719.8</v>
      </c>
      <c r="M32" s="75"/>
      <c r="N32" s="10">
        <f>L32+M32</f>
        <v>21719.8</v>
      </c>
    </row>
    <row r="33" spans="1:14" s="18" customFormat="1" ht="110.25" customHeight="1">
      <c r="A33" s="13" t="s">
        <v>76</v>
      </c>
      <c r="B33" s="14" t="s">
        <v>149</v>
      </c>
      <c r="C33" s="15" t="s">
        <v>6</v>
      </c>
      <c r="D33" s="15" t="s">
        <v>7</v>
      </c>
      <c r="E33" s="15" t="s">
        <v>8</v>
      </c>
      <c r="F33" s="15" t="s">
        <v>84</v>
      </c>
      <c r="G33" s="15" t="s">
        <v>150</v>
      </c>
      <c r="H33" s="15">
        <v>2016</v>
      </c>
      <c r="I33" s="15">
        <v>2018</v>
      </c>
      <c r="J33" s="16">
        <v>140836.6</v>
      </c>
      <c r="K33" s="16">
        <v>101857.49770000001</v>
      </c>
      <c r="L33" s="16">
        <v>15000</v>
      </c>
      <c r="M33" s="20"/>
      <c r="N33" s="21">
        <f>L33+M33</f>
        <v>15000</v>
      </c>
    </row>
    <row r="34" spans="1:14" s="32" customFormat="1" ht="44.25" customHeight="1">
      <c r="A34" s="26" t="s">
        <v>99</v>
      </c>
      <c r="B34" s="70"/>
      <c r="C34" s="70"/>
      <c r="D34" s="70"/>
      <c r="E34" s="70"/>
      <c r="F34" s="55"/>
      <c r="G34" s="55"/>
      <c r="H34" s="55"/>
      <c r="I34" s="55"/>
      <c r="J34" s="56">
        <f>SUM(J35:J36)</f>
        <v>939524.10900000005</v>
      </c>
      <c r="K34" s="56">
        <f>SUM(K35:K36)</f>
        <v>0</v>
      </c>
      <c r="L34" s="56">
        <f>SUM(L35:L36)</f>
        <v>8191.1</v>
      </c>
      <c r="M34" s="56">
        <f>SUM(M35:M36)</f>
        <v>0</v>
      </c>
      <c r="N34" s="56">
        <f>SUM(N35:N36)</f>
        <v>8191.1</v>
      </c>
    </row>
    <row r="35" spans="1:14" s="32" customFormat="1" ht="110.25" customHeight="1">
      <c r="A35" s="57" t="s">
        <v>51</v>
      </c>
      <c r="B35" s="2" t="s">
        <v>122</v>
      </c>
      <c r="C35" s="1" t="s">
        <v>101</v>
      </c>
      <c r="D35" s="1" t="s">
        <v>7</v>
      </c>
      <c r="E35" s="1" t="s">
        <v>8</v>
      </c>
      <c r="F35" s="1" t="s">
        <v>84</v>
      </c>
      <c r="G35" s="1" t="s">
        <v>102</v>
      </c>
      <c r="H35" s="1">
        <v>2012</v>
      </c>
      <c r="I35" s="1">
        <v>2016</v>
      </c>
      <c r="J35" s="9">
        <v>741168.64000000001</v>
      </c>
      <c r="K35" s="9"/>
      <c r="L35" s="9">
        <v>8000</v>
      </c>
      <c r="M35" s="75"/>
      <c r="N35" s="10">
        <f>L35+M35</f>
        <v>8000</v>
      </c>
    </row>
    <row r="36" spans="1:14" s="32" customFormat="1" ht="120.75" customHeight="1">
      <c r="A36" s="57" t="s">
        <v>100</v>
      </c>
      <c r="B36" s="72" t="s">
        <v>123</v>
      </c>
      <c r="C36" s="73" t="s">
        <v>139</v>
      </c>
      <c r="D36" s="1" t="s">
        <v>7</v>
      </c>
      <c r="E36" s="1" t="s">
        <v>25</v>
      </c>
      <c r="F36" s="1" t="s">
        <v>84</v>
      </c>
      <c r="G36" s="1" t="s">
        <v>77</v>
      </c>
      <c r="H36" s="1">
        <v>2011</v>
      </c>
      <c r="I36" s="1">
        <v>2015</v>
      </c>
      <c r="J36" s="9">
        <v>198355.46900000001</v>
      </c>
      <c r="K36" s="9"/>
      <c r="L36" s="9">
        <v>191.1</v>
      </c>
      <c r="M36" s="20"/>
      <c r="N36" s="10">
        <f>L36+M36</f>
        <v>191.1</v>
      </c>
    </row>
    <row r="37" spans="1:14" s="32" customFormat="1" ht="42.75" customHeight="1">
      <c r="A37" s="27" t="s">
        <v>59</v>
      </c>
      <c r="B37" s="51"/>
      <c r="C37" s="51"/>
      <c r="D37" s="51"/>
      <c r="E37" s="51"/>
      <c r="F37" s="76"/>
      <c r="G37" s="76"/>
      <c r="H37" s="76"/>
      <c r="I37" s="76"/>
      <c r="J37" s="77">
        <f>J38+J39+J40</f>
        <v>886403.75</v>
      </c>
      <c r="K37" s="77">
        <f>K38</f>
        <v>0</v>
      </c>
      <c r="L37" s="77">
        <f>L38+L39+L40</f>
        <v>126094.39999999999</v>
      </c>
      <c r="M37" s="77">
        <f>M38+M39+M40</f>
        <v>-3495.4</v>
      </c>
      <c r="N37" s="77">
        <f>N38+N39+N40</f>
        <v>122599</v>
      </c>
    </row>
    <row r="38" spans="1:14" s="32" customFormat="1" ht="149.25" customHeight="1">
      <c r="A38" s="3">
        <v>1</v>
      </c>
      <c r="B38" s="2" t="s">
        <v>119</v>
      </c>
      <c r="C38" s="1" t="s">
        <v>58</v>
      </c>
      <c r="D38" s="1" t="s">
        <v>7</v>
      </c>
      <c r="E38" s="1" t="s">
        <v>25</v>
      </c>
      <c r="F38" s="1" t="s">
        <v>84</v>
      </c>
      <c r="G38" s="1" t="s">
        <v>77</v>
      </c>
      <c r="H38" s="1">
        <v>2015</v>
      </c>
      <c r="I38" s="1">
        <v>2017</v>
      </c>
      <c r="J38" s="16">
        <v>574417.36</v>
      </c>
      <c r="K38" s="16"/>
      <c r="L38" s="9">
        <v>84700</v>
      </c>
      <c r="M38" s="9"/>
      <c r="N38" s="9">
        <f>L38+M38</f>
        <v>84700</v>
      </c>
    </row>
    <row r="39" spans="1:14" s="32" customFormat="1" ht="120" customHeight="1">
      <c r="A39" s="3">
        <v>2</v>
      </c>
      <c r="B39" s="2" t="s">
        <v>68</v>
      </c>
      <c r="C39" s="1" t="s">
        <v>69</v>
      </c>
      <c r="D39" s="1" t="s">
        <v>7</v>
      </c>
      <c r="E39" s="1" t="s">
        <v>25</v>
      </c>
      <c r="F39" s="1" t="s">
        <v>84</v>
      </c>
      <c r="G39" s="1" t="s">
        <v>77</v>
      </c>
      <c r="H39" s="1">
        <v>2015</v>
      </c>
      <c r="I39" s="1">
        <v>2016</v>
      </c>
      <c r="J39" s="9">
        <v>205000</v>
      </c>
      <c r="K39" s="9"/>
      <c r="L39" s="9">
        <v>10000</v>
      </c>
      <c r="M39" s="9">
        <v>-3495.4</v>
      </c>
      <c r="N39" s="9">
        <f>L39+M39</f>
        <v>6504.6</v>
      </c>
    </row>
    <row r="40" spans="1:14" s="32" customFormat="1" ht="120" customHeight="1">
      <c r="A40" s="3">
        <v>3</v>
      </c>
      <c r="B40" s="2" t="s">
        <v>88</v>
      </c>
      <c r="C40" s="1" t="s">
        <v>89</v>
      </c>
      <c r="D40" s="1" t="s">
        <v>7</v>
      </c>
      <c r="E40" s="1" t="s">
        <v>8</v>
      </c>
      <c r="F40" s="1" t="s">
        <v>84</v>
      </c>
      <c r="G40" s="1" t="s">
        <v>20</v>
      </c>
      <c r="H40" s="1">
        <v>2016</v>
      </c>
      <c r="I40" s="1">
        <v>2016</v>
      </c>
      <c r="J40" s="9">
        <v>106986.39</v>
      </c>
      <c r="K40" s="9"/>
      <c r="L40" s="9">
        <v>31394.400000000001</v>
      </c>
      <c r="M40" s="9"/>
      <c r="N40" s="9">
        <f>L40+M40</f>
        <v>31394.400000000001</v>
      </c>
    </row>
    <row r="41" spans="1:14" s="32" customFormat="1" ht="45.6" customHeight="1">
      <c r="A41" s="24" t="s">
        <v>61</v>
      </c>
      <c r="B41" s="69"/>
      <c r="C41" s="69"/>
      <c r="D41" s="69"/>
      <c r="E41" s="69"/>
      <c r="F41" s="52"/>
      <c r="G41" s="52"/>
      <c r="H41" s="52"/>
      <c r="I41" s="52"/>
      <c r="J41" s="53">
        <f>J42</f>
        <v>2810533.82</v>
      </c>
      <c r="K41" s="78">
        <f>K42</f>
        <v>2612812.62</v>
      </c>
      <c r="L41" s="79">
        <f>L42</f>
        <v>197721.2</v>
      </c>
      <c r="M41" s="79">
        <f>M42</f>
        <v>0</v>
      </c>
      <c r="N41" s="79">
        <f>N42</f>
        <v>197721.2</v>
      </c>
    </row>
    <row r="42" spans="1:14" s="32" customFormat="1" ht="154.5" customHeight="1">
      <c r="A42" s="3">
        <v>1</v>
      </c>
      <c r="B42" s="2" t="s">
        <v>40</v>
      </c>
      <c r="C42" s="1" t="s">
        <v>125</v>
      </c>
      <c r="D42" s="1" t="s">
        <v>7</v>
      </c>
      <c r="E42" s="1" t="s">
        <v>12</v>
      </c>
      <c r="F42" s="1" t="s">
        <v>84</v>
      </c>
      <c r="G42" s="1" t="s">
        <v>44</v>
      </c>
      <c r="H42" s="1">
        <v>2014</v>
      </c>
      <c r="I42" s="1">
        <v>2016</v>
      </c>
      <c r="J42" s="16">
        <v>2810533.82</v>
      </c>
      <c r="K42" s="16">
        <v>2612812.62</v>
      </c>
      <c r="L42" s="9">
        <v>197721.2</v>
      </c>
      <c r="M42" s="80">
        <v>0</v>
      </c>
      <c r="N42" s="9">
        <f>L42+M42</f>
        <v>197721.2</v>
      </c>
    </row>
    <row r="43" spans="1:14" ht="48" customHeight="1">
      <c r="A43" s="24" t="s">
        <v>62</v>
      </c>
      <c r="B43" s="81"/>
      <c r="C43" s="81"/>
      <c r="D43" s="81"/>
      <c r="E43" s="81"/>
      <c r="F43" s="25"/>
      <c r="G43" s="81"/>
      <c r="H43" s="81"/>
      <c r="I43" s="82"/>
      <c r="J43" s="8">
        <f>J44+J45</f>
        <v>2868357.87</v>
      </c>
      <c r="K43" s="8">
        <f>K44+K45</f>
        <v>112064.3</v>
      </c>
      <c r="L43" s="8">
        <f>L44+L45</f>
        <v>733881.5</v>
      </c>
      <c r="M43" s="8">
        <f>M44+M45</f>
        <v>266973.5</v>
      </c>
      <c r="N43" s="8">
        <f>N44+N45</f>
        <v>1000855</v>
      </c>
    </row>
    <row r="44" spans="1:14" ht="168.75" customHeight="1">
      <c r="A44" s="6" t="s">
        <v>35</v>
      </c>
      <c r="B44" s="83" t="s">
        <v>45</v>
      </c>
      <c r="C44" s="4" t="s">
        <v>118</v>
      </c>
      <c r="D44" s="4" t="s">
        <v>7</v>
      </c>
      <c r="E44" s="1" t="s">
        <v>25</v>
      </c>
      <c r="F44" s="1" t="s">
        <v>84</v>
      </c>
      <c r="G44" s="1" t="s">
        <v>77</v>
      </c>
      <c r="H44" s="1">
        <v>2016</v>
      </c>
      <c r="I44" s="1">
        <v>2016</v>
      </c>
      <c r="J44" s="9">
        <v>1034179.21</v>
      </c>
      <c r="K44" s="9">
        <v>112064.3</v>
      </c>
      <c r="L44" s="9">
        <v>235372.4</v>
      </c>
      <c r="M44" s="84"/>
      <c r="N44" s="58">
        <f>L44+M44</f>
        <v>235372.4</v>
      </c>
    </row>
    <row r="45" spans="1:14" ht="238.5" customHeight="1">
      <c r="A45" s="6" t="s">
        <v>26</v>
      </c>
      <c r="B45" s="83" t="s">
        <v>42</v>
      </c>
      <c r="C45" s="7" t="s">
        <v>57</v>
      </c>
      <c r="D45" s="4" t="s">
        <v>10</v>
      </c>
      <c r="E45" s="1" t="s">
        <v>8</v>
      </c>
      <c r="F45" s="1" t="s">
        <v>41</v>
      </c>
      <c r="G45" s="1" t="s">
        <v>43</v>
      </c>
      <c r="H45" s="1">
        <v>2015</v>
      </c>
      <c r="I45" s="1">
        <v>2017</v>
      </c>
      <c r="J45" s="9">
        <v>1834178.66</v>
      </c>
      <c r="K45" s="9"/>
      <c r="L45" s="9">
        <v>498509.1</v>
      </c>
      <c r="M45" s="80">
        <v>266973.5</v>
      </c>
      <c r="N45" s="58">
        <f>L45+M45</f>
        <v>765482.6</v>
      </c>
    </row>
    <row r="46" spans="1:14" s="32" customFormat="1" ht="49.15" customHeight="1">
      <c r="A46" s="24" t="s">
        <v>63</v>
      </c>
      <c r="B46" s="69"/>
      <c r="C46" s="69"/>
      <c r="D46" s="69"/>
      <c r="E46" s="69"/>
      <c r="F46" s="52"/>
      <c r="G46" s="52"/>
      <c r="H46" s="52"/>
      <c r="I46" s="52"/>
      <c r="J46" s="78">
        <f>J47+J48+J49+J50+J51+J52</f>
        <v>1838715.7</v>
      </c>
      <c r="K46" s="78">
        <f>K47+K48+K49</f>
        <v>130506.5</v>
      </c>
      <c r="L46" s="78">
        <f>L47+L48+L49+L50+L51+L52</f>
        <v>79220.899999999994</v>
      </c>
      <c r="M46" s="78">
        <f>M47+M48+M49+M50+M51+M52</f>
        <v>-13400</v>
      </c>
      <c r="N46" s="78">
        <f>N47+N48+N49+N50+N51+N52</f>
        <v>65820.899999999994</v>
      </c>
    </row>
    <row r="47" spans="1:14" s="32" customFormat="1" ht="105" customHeight="1">
      <c r="A47" s="1">
        <v>1</v>
      </c>
      <c r="B47" s="85" t="s">
        <v>28</v>
      </c>
      <c r="C47" s="1" t="s">
        <v>30</v>
      </c>
      <c r="D47" s="1" t="s">
        <v>7</v>
      </c>
      <c r="E47" s="1" t="s">
        <v>8</v>
      </c>
      <c r="F47" s="1" t="s">
        <v>31</v>
      </c>
      <c r="G47" s="5" t="s">
        <v>46</v>
      </c>
      <c r="H47" s="1">
        <v>2015</v>
      </c>
      <c r="I47" s="1">
        <v>2017</v>
      </c>
      <c r="J47" s="9">
        <v>291567.3</v>
      </c>
      <c r="K47" s="9">
        <v>58200</v>
      </c>
      <c r="L47" s="9">
        <v>40794</v>
      </c>
      <c r="M47" s="9"/>
      <c r="N47" s="9">
        <f>L47+M47</f>
        <v>40794</v>
      </c>
    </row>
    <row r="48" spans="1:14" s="32" customFormat="1" ht="116.25" customHeight="1">
      <c r="A48" s="1">
        <v>2</v>
      </c>
      <c r="B48" s="85" t="s">
        <v>27</v>
      </c>
      <c r="C48" s="1" t="s">
        <v>29</v>
      </c>
      <c r="D48" s="1" t="s">
        <v>7</v>
      </c>
      <c r="E48" s="1" t="s">
        <v>8</v>
      </c>
      <c r="F48" s="1" t="s">
        <v>31</v>
      </c>
      <c r="G48" s="1" t="s">
        <v>46</v>
      </c>
      <c r="H48" s="1">
        <v>2015</v>
      </c>
      <c r="I48" s="1">
        <v>2017</v>
      </c>
      <c r="J48" s="9">
        <v>565170.4</v>
      </c>
      <c r="K48" s="9">
        <v>48188.5</v>
      </c>
      <c r="L48" s="9">
        <v>7250</v>
      </c>
      <c r="M48" s="9"/>
      <c r="N48" s="9">
        <f>L48+M48</f>
        <v>7250</v>
      </c>
    </row>
    <row r="49" spans="1:14" s="32" customFormat="1" ht="187.5" customHeight="1">
      <c r="A49" s="1">
        <v>3</v>
      </c>
      <c r="B49" s="85" t="s">
        <v>34</v>
      </c>
      <c r="C49" s="1" t="s">
        <v>124</v>
      </c>
      <c r="D49" s="1" t="s">
        <v>7</v>
      </c>
      <c r="E49" s="1" t="s">
        <v>25</v>
      </c>
      <c r="F49" s="1" t="s">
        <v>31</v>
      </c>
      <c r="G49" s="1" t="s">
        <v>83</v>
      </c>
      <c r="H49" s="1">
        <v>2015</v>
      </c>
      <c r="I49" s="1">
        <v>2017</v>
      </c>
      <c r="J49" s="9">
        <v>68929</v>
      </c>
      <c r="K49" s="9">
        <v>24118</v>
      </c>
      <c r="L49" s="9">
        <v>31176.9</v>
      </c>
      <c r="M49" s="9">
        <v>-23600</v>
      </c>
      <c r="N49" s="9">
        <f>L49+M49</f>
        <v>7576.9000000000015</v>
      </c>
    </row>
    <row r="50" spans="1:14" s="32" customFormat="1" ht="226.9" customHeight="1">
      <c r="A50" s="1">
        <v>4</v>
      </c>
      <c r="B50" s="86" t="s">
        <v>173</v>
      </c>
      <c r="C50" s="1" t="s">
        <v>174</v>
      </c>
      <c r="D50" s="1" t="s">
        <v>7</v>
      </c>
      <c r="E50" s="1" t="s">
        <v>25</v>
      </c>
      <c r="F50" s="1" t="s">
        <v>31</v>
      </c>
      <c r="G50" s="1" t="s">
        <v>46</v>
      </c>
      <c r="H50" s="1">
        <v>2017</v>
      </c>
      <c r="I50" s="1">
        <v>2019</v>
      </c>
      <c r="J50" s="9">
        <v>482999</v>
      </c>
      <c r="K50" s="9"/>
      <c r="L50" s="9"/>
      <c r="M50" s="9">
        <v>6700</v>
      </c>
      <c r="N50" s="9">
        <f t="shared" ref="N50:N52" si="1">L50+M50</f>
        <v>6700</v>
      </c>
    </row>
    <row r="51" spans="1:14" s="32" customFormat="1" ht="145.9" customHeight="1">
      <c r="A51" s="87">
        <v>7</v>
      </c>
      <c r="B51" s="88" t="s">
        <v>175</v>
      </c>
      <c r="C51" s="5" t="s">
        <v>176</v>
      </c>
      <c r="D51" s="5" t="s">
        <v>13</v>
      </c>
      <c r="E51" s="1" t="s">
        <v>25</v>
      </c>
      <c r="F51" s="1" t="s">
        <v>31</v>
      </c>
      <c r="G51" s="1" t="s">
        <v>83</v>
      </c>
      <c r="H51" s="5">
        <v>2015</v>
      </c>
      <c r="I51" s="5">
        <v>2019</v>
      </c>
      <c r="J51" s="23">
        <v>430050</v>
      </c>
      <c r="K51" s="9"/>
      <c r="L51" s="9"/>
      <c r="M51" s="9">
        <v>1000</v>
      </c>
      <c r="N51" s="9">
        <f t="shared" si="1"/>
        <v>1000</v>
      </c>
    </row>
    <row r="52" spans="1:14" s="32" customFormat="1" ht="158.44999999999999" customHeight="1">
      <c r="A52" s="87">
        <v>8</v>
      </c>
      <c r="B52" s="85" t="s">
        <v>178</v>
      </c>
      <c r="C52" s="5" t="s">
        <v>177</v>
      </c>
      <c r="D52" s="5" t="s">
        <v>13</v>
      </c>
      <c r="E52" s="1" t="s">
        <v>25</v>
      </c>
      <c r="F52" s="1" t="s">
        <v>31</v>
      </c>
      <c r="G52" s="1" t="s">
        <v>83</v>
      </c>
      <c r="H52" s="5">
        <v>2017</v>
      </c>
      <c r="I52" s="5">
        <v>2019</v>
      </c>
      <c r="J52" s="9">
        <v>0</v>
      </c>
      <c r="K52" s="9"/>
      <c r="L52" s="9"/>
      <c r="M52" s="9">
        <v>2500</v>
      </c>
      <c r="N52" s="9">
        <f t="shared" si="1"/>
        <v>2500</v>
      </c>
    </row>
    <row r="53" spans="1:14" ht="62.25" customHeight="1">
      <c r="A53" s="24" t="s">
        <v>64</v>
      </c>
      <c r="B53" s="69"/>
      <c r="C53" s="69"/>
      <c r="D53" s="69"/>
      <c r="E53" s="69"/>
      <c r="F53" s="52"/>
      <c r="G53" s="52"/>
      <c r="H53" s="52"/>
      <c r="I53" s="52"/>
      <c r="J53" s="78">
        <f>SUM(J54:J62)</f>
        <v>1650689.9</v>
      </c>
      <c r="K53" s="78">
        <f>SUM(K54:K58)</f>
        <v>0</v>
      </c>
      <c r="L53" s="78">
        <f>SUM(L54:L62)</f>
        <v>224540.40000000002</v>
      </c>
      <c r="M53" s="78">
        <f>SUM(M54:M58)</f>
        <v>0</v>
      </c>
      <c r="N53" s="78">
        <f>SUM(N54:N62)</f>
        <v>224540.40000000002</v>
      </c>
    </row>
    <row r="54" spans="1:14" ht="121.5" customHeight="1">
      <c r="A54" s="3">
        <v>1</v>
      </c>
      <c r="B54" s="22" t="s">
        <v>160</v>
      </c>
      <c r="C54" s="1" t="s">
        <v>32</v>
      </c>
      <c r="D54" s="1" t="s">
        <v>7</v>
      </c>
      <c r="E54" s="1" t="s">
        <v>25</v>
      </c>
      <c r="F54" s="1" t="s">
        <v>85</v>
      </c>
      <c r="G54" s="1" t="s">
        <v>24</v>
      </c>
      <c r="H54" s="1">
        <v>2015</v>
      </c>
      <c r="I54" s="1">
        <v>2017</v>
      </c>
      <c r="J54" s="89">
        <v>189201.7</v>
      </c>
      <c r="K54" s="9"/>
      <c r="L54" s="90">
        <v>143356.9</v>
      </c>
      <c r="M54" s="80"/>
      <c r="N54" s="10">
        <f t="shared" ref="N54:N62" si="2">L54+M54</f>
        <v>143356.9</v>
      </c>
    </row>
    <row r="55" spans="1:14" ht="135" customHeight="1">
      <c r="A55" s="3">
        <f>A54+1</f>
        <v>2</v>
      </c>
      <c r="B55" s="22" t="s">
        <v>163</v>
      </c>
      <c r="C55" s="1" t="s">
        <v>1</v>
      </c>
      <c r="D55" s="1" t="s">
        <v>13</v>
      </c>
      <c r="E55" s="1" t="s">
        <v>25</v>
      </c>
      <c r="F55" s="1" t="s">
        <v>85</v>
      </c>
      <c r="G55" s="1" t="s">
        <v>24</v>
      </c>
      <c r="H55" s="1">
        <v>2016</v>
      </c>
      <c r="I55" s="1">
        <v>2016</v>
      </c>
      <c r="J55" s="89">
        <v>14410</v>
      </c>
      <c r="K55" s="9"/>
      <c r="L55" s="90">
        <v>12510</v>
      </c>
      <c r="M55" s="80"/>
      <c r="N55" s="10">
        <f t="shared" si="2"/>
        <v>12510</v>
      </c>
    </row>
    <row r="56" spans="1:14" ht="112.5" customHeight="1">
      <c r="A56" s="3">
        <f t="shared" ref="A56:A62" si="3">A55+1</f>
        <v>3</v>
      </c>
      <c r="B56" s="22" t="s">
        <v>161</v>
      </c>
      <c r="C56" s="1" t="s">
        <v>126</v>
      </c>
      <c r="D56" s="1" t="s">
        <v>7</v>
      </c>
      <c r="E56" s="1" t="s">
        <v>25</v>
      </c>
      <c r="F56" s="1" t="s">
        <v>85</v>
      </c>
      <c r="G56" s="1" t="s">
        <v>24</v>
      </c>
      <c r="H56" s="1">
        <v>2016</v>
      </c>
      <c r="I56" s="1">
        <v>2016</v>
      </c>
      <c r="J56" s="89">
        <v>32213.200000000001</v>
      </c>
      <c r="K56" s="9"/>
      <c r="L56" s="89">
        <v>32164.2</v>
      </c>
      <c r="M56" s="80"/>
      <c r="N56" s="10">
        <f t="shared" si="2"/>
        <v>32164.2</v>
      </c>
    </row>
    <row r="57" spans="1:14" ht="108.75" customHeight="1">
      <c r="A57" s="3">
        <f t="shared" si="3"/>
        <v>4</v>
      </c>
      <c r="B57" s="22" t="s">
        <v>162</v>
      </c>
      <c r="C57" s="1" t="s">
        <v>127</v>
      </c>
      <c r="D57" s="1" t="s">
        <v>128</v>
      </c>
      <c r="E57" s="1" t="s">
        <v>25</v>
      </c>
      <c r="F57" s="1" t="s">
        <v>85</v>
      </c>
      <c r="G57" s="1" t="s">
        <v>24</v>
      </c>
      <c r="H57" s="1">
        <v>2015</v>
      </c>
      <c r="I57" s="1">
        <v>2016</v>
      </c>
      <c r="J57" s="89">
        <v>758971.3</v>
      </c>
      <c r="K57" s="9"/>
      <c r="L57" s="91">
        <v>30414.1</v>
      </c>
      <c r="M57" s="80"/>
      <c r="N57" s="10">
        <f t="shared" si="2"/>
        <v>30414.1</v>
      </c>
    </row>
    <row r="58" spans="1:14" ht="109.5" customHeight="1">
      <c r="A58" s="3">
        <f t="shared" si="3"/>
        <v>5</v>
      </c>
      <c r="B58" s="22" t="s">
        <v>164</v>
      </c>
      <c r="C58" s="1" t="s">
        <v>1</v>
      </c>
      <c r="D58" s="1" t="s">
        <v>13</v>
      </c>
      <c r="E58" s="1" t="s">
        <v>25</v>
      </c>
      <c r="F58" s="1" t="s">
        <v>85</v>
      </c>
      <c r="G58" s="1" t="s">
        <v>24</v>
      </c>
      <c r="H58" s="1">
        <v>2016</v>
      </c>
      <c r="I58" s="1">
        <v>2016</v>
      </c>
      <c r="J58" s="89">
        <v>4967.3999999999996</v>
      </c>
      <c r="K58" s="9"/>
      <c r="L58" s="90">
        <v>4967.3999999999996</v>
      </c>
      <c r="M58" s="80"/>
      <c r="N58" s="10">
        <f t="shared" si="2"/>
        <v>4967.3999999999996</v>
      </c>
    </row>
    <row r="59" spans="1:14" ht="114.75" customHeight="1">
      <c r="A59" s="3">
        <f t="shared" si="3"/>
        <v>6</v>
      </c>
      <c r="B59" s="92" t="s">
        <v>153</v>
      </c>
      <c r="C59" s="92" t="s">
        <v>154</v>
      </c>
      <c r="D59" s="93" t="s">
        <v>7</v>
      </c>
      <c r="E59" s="93" t="s">
        <v>155</v>
      </c>
      <c r="F59" s="93" t="s">
        <v>85</v>
      </c>
      <c r="G59" s="93" t="s">
        <v>24</v>
      </c>
      <c r="H59" s="93">
        <v>2015</v>
      </c>
      <c r="I59" s="93">
        <v>2020</v>
      </c>
      <c r="J59" s="94">
        <v>348458.4</v>
      </c>
      <c r="K59" s="9"/>
      <c r="L59" s="95">
        <v>298.2</v>
      </c>
      <c r="M59" s="80"/>
      <c r="N59" s="10">
        <f t="shared" si="2"/>
        <v>298.2</v>
      </c>
    </row>
    <row r="60" spans="1:14" ht="135" customHeight="1">
      <c r="A60" s="3">
        <f t="shared" si="3"/>
        <v>7</v>
      </c>
      <c r="B60" s="92" t="s">
        <v>156</v>
      </c>
      <c r="C60" s="96">
        <v>0</v>
      </c>
      <c r="D60" s="93" t="s">
        <v>13</v>
      </c>
      <c r="E60" s="93" t="s">
        <v>155</v>
      </c>
      <c r="F60" s="93" t="s">
        <v>85</v>
      </c>
      <c r="G60" s="93" t="s">
        <v>24</v>
      </c>
      <c r="H60" s="93">
        <v>2015</v>
      </c>
      <c r="I60" s="93">
        <v>2016</v>
      </c>
      <c r="J60" s="97">
        <v>3397</v>
      </c>
      <c r="K60" s="9"/>
      <c r="L60" s="95">
        <v>446.4</v>
      </c>
      <c r="M60" s="80"/>
      <c r="N60" s="10">
        <f t="shared" si="2"/>
        <v>446.4</v>
      </c>
    </row>
    <row r="61" spans="1:14" ht="114.75" customHeight="1">
      <c r="A61" s="3">
        <f t="shared" si="3"/>
        <v>8</v>
      </c>
      <c r="B61" s="92" t="s">
        <v>157</v>
      </c>
      <c r="C61" s="92" t="s">
        <v>158</v>
      </c>
      <c r="D61" s="93" t="s">
        <v>7</v>
      </c>
      <c r="E61" s="93" t="s">
        <v>155</v>
      </c>
      <c r="F61" s="93" t="s">
        <v>85</v>
      </c>
      <c r="G61" s="93" t="s">
        <v>24</v>
      </c>
      <c r="H61" s="93">
        <v>2015</v>
      </c>
      <c r="I61" s="93">
        <v>2016</v>
      </c>
      <c r="J61" s="97">
        <v>297080.90000000002</v>
      </c>
      <c r="K61" s="9"/>
      <c r="L61" s="95">
        <v>52.1</v>
      </c>
      <c r="M61" s="80"/>
      <c r="N61" s="10">
        <f t="shared" si="2"/>
        <v>52.1</v>
      </c>
    </row>
    <row r="62" spans="1:14" ht="132.75" customHeight="1">
      <c r="A62" s="3">
        <f t="shared" si="3"/>
        <v>9</v>
      </c>
      <c r="B62" s="92" t="s">
        <v>159</v>
      </c>
      <c r="C62" s="96">
        <v>0</v>
      </c>
      <c r="D62" s="93" t="s">
        <v>13</v>
      </c>
      <c r="E62" s="93" t="s">
        <v>155</v>
      </c>
      <c r="F62" s="93" t="s">
        <v>85</v>
      </c>
      <c r="G62" s="93" t="s">
        <v>24</v>
      </c>
      <c r="H62" s="93">
        <v>2015</v>
      </c>
      <c r="I62" s="93">
        <v>2016</v>
      </c>
      <c r="J62" s="97">
        <v>1990</v>
      </c>
      <c r="K62" s="9"/>
      <c r="L62" s="95">
        <v>331.1</v>
      </c>
      <c r="M62" s="80"/>
      <c r="N62" s="10">
        <f t="shared" si="2"/>
        <v>331.1</v>
      </c>
    </row>
    <row r="63" spans="1:14" ht="54.75" customHeight="1">
      <c r="A63" s="24" t="s">
        <v>65</v>
      </c>
      <c r="B63" s="69"/>
      <c r="C63" s="69"/>
      <c r="D63" s="69"/>
      <c r="E63" s="69"/>
      <c r="F63" s="55"/>
      <c r="G63" s="55"/>
      <c r="H63" s="55"/>
      <c r="I63" s="55"/>
      <c r="J63" s="78">
        <f>J70+J64+J67</f>
        <v>345403.13</v>
      </c>
      <c r="K63" s="78">
        <f>K70+K65+K68</f>
        <v>91000</v>
      </c>
      <c r="L63" s="78">
        <f>L70+L64+L68+L69</f>
        <v>65373.599999999999</v>
      </c>
      <c r="M63" s="78">
        <f>M64+M67+M70</f>
        <v>14387.3</v>
      </c>
      <c r="N63" s="78">
        <f>N70+N64+N67</f>
        <v>79760.899999999994</v>
      </c>
    </row>
    <row r="64" spans="1:14" ht="27" customHeight="1">
      <c r="A64" s="26" t="s">
        <v>97</v>
      </c>
      <c r="B64" s="54"/>
      <c r="C64" s="54"/>
      <c r="D64" s="54"/>
      <c r="E64" s="54"/>
      <c r="F64" s="55"/>
      <c r="G64" s="55"/>
      <c r="H64" s="55"/>
      <c r="I64" s="55"/>
      <c r="J64" s="78">
        <f>J65+J66</f>
        <v>305303.13</v>
      </c>
      <c r="K64" s="78"/>
      <c r="L64" s="78">
        <f>L65+L66</f>
        <v>54873.599999999999</v>
      </c>
      <c r="M64" s="78">
        <f>M65+M66</f>
        <v>14387.3</v>
      </c>
      <c r="N64" s="78">
        <f>N65+N66</f>
        <v>69260.899999999994</v>
      </c>
    </row>
    <row r="65" spans="1:31" s="19" customFormat="1" ht="99.75" customHeight="1">
      <c r="A65" s="13" t="s">
        <v>130</v>
      </c>
      <c r="B65" s="14" t="s">
        <v>98</v>
      </c>
      <c r="C65" s="15" t="s">
        <v>23</v>
      </c>
      <c r="D65" s="15" t="s">
        <v>7</v>
      </c>
      <c r="E65" s="15" t="s">
        <v>8</v>
      </c>
      <c r="F65" s="15" t="s">
        <v>84</v>
      </c>
      <c r="G65" s="15" t="s">
        <v>21</v>
      </c>
      <c r="H65" s="15">
        <v>2013</v>
      </c>
      <c r="I65" s="15">
        <v>2016</v>
      </c>
      <c r="J65" s="16">
        <v>119191.13</v>
      </c>
      <c r="K65" s="16">
        <v>91000</v>
      </c>
      <c r="L65" s="16">
        <v>54873.599999999999</v>
      </c>
      <c r="M65" s="16">
        <v>4338.8999999999996</v>
      </c>
      <c r="N65" s="21">
        <f>L65+M65</f>
        <v>59212.5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31" ht="99.75" customHeight="1">
      <c r="A66" s="57" t="s">
        <v>131</v>
      </c>
      <c r="B66" s="2" t="s">
        <v>167</v>
      </c>
      <c r="C66" s="1" t="s">
        <v>166</v>
      </c>
      <c r="D66" s="15" t="s">
        <v>7</v>
      </c>
      <c r="E66" s="15" t="s">
        <v>8</v>
      </c>
      <c r="F66" s="15" t="s">
        <v>84</v>
      </c>
      <c r="G66" s="15" t="s">
        <v>165</v>
      </c>
      <c r="H66" s="1">
        <v>2011</v>
      </c>
      <c r="I66" s="1">
        <v>2016</v>
      </c>
      <c r="J66" s="9">
        <v>186112</v>
      </c>
      <c r="K66" s="9"/>
      <c r="L66" s="9">
        <v>0</v>
      </c>
      <c r="M66" s="9">
        <v>10048.4</v>
      </c>
      <c r="N66" s="10">
        <f>M66+L66</f>
        <v>10048.4</v>
      </c>
    </row>
    <row r="67" spans="1:31" ht="25.5" customHeight="1">
      <c r="A67" s="26" t="s">
        <v>129</v>
      </c>
      <c r="B67" s="54"/>
      <c r="C67" s="54"/>
      <c r="D67" s="54"/>
      <c r="E67" s="54"/>
      <c r="F67" s="55"/>
      <c r="G67" s="55"/>
      <c r="H67" s="55"/>
      <c r="I67" s="55"/>
      <c r="J67" s="98">
        <f>J68+J69</f>
        <v>35600</v>
      </c>
      <c r="K67" s="98">
        <f>K68+K70</f>
        <v>0</v>
      </c>
      <c r="L67" s="98">
        <f>L68+L69</f>
        <v>6000</v>
      </c>
      <c r="M67" s="98">
        <f>M68+M69</f>
        <v>0</v>
      </c>
      <c r="N67" s="98">
        <f>N68+N69</f>
        <v>6000</v>
      </c>
    </row>
    <row r="68" spans="1:31" ht="149.25" customHeight="1">
      <c r="A68" s="57" t="s">
        <v>130</v>
      </c>
      <c r="B68" s="2" t="s">
        <v>132</v>
      </c>
      <c r="C68" s="1" t="s">
        <v>82</v>
      </c>
      <c r="D68" s="1" t="s">
        <v>7</v>
      </c>
      <c r="E68" s="1" t="s">
        <v>8</v>
      </c>
      <c r="F68" s="1" t="s">
        <v>41</v>
      </c>
      <c r="G68" s="1" t="s">
        <v>81</v>
      </c>
      <c r="H68" s="1">
        <v>2016</v>
      </c>
      <c r="I68" s="1">
        <v>2016</v>
      </c>
      <c r="J68" s="9">
        <v>15000</v>
      </c>
      <c r="K68" s="9"/>
      <c r="L68" s="9">
        <v>2520</v>
      </c>
      <c r="M68" s="80"/>
      <c r="N68" s="10">
        <f>L68+M68</f>
        <v>2520</v>
      </c>
    </row>
    <row r="69" spans="1:31" ht="149.25" customHeight="1">
      <c r="A69" s="57" t="s">
        <v>131</v>
      </c>
      <c r="B69" s="2" t="s">
        <v>147</v>
      </c>
      <c r="C69" s="1" t="s">
        <v>148</v>
      </c>
      <c r="D69" s="1" t="s">
        <v>7</v>
      </c>
      <c r="E69" s="1" t="s">
        <v>8</v>
      </c>
      <c r="F69" s="1" t="s">
        <v>41</v>
      </c>
      <c r="G69" s="1" t="s">
        <v>21</v>
      </c>
      <c r="H69" s="1">
        <v>2016</v>
      </c>
      <c r="I69" s="1">
        <v>2018</v>
      </c>
      <c r="J69" s="9">
        <v>20600</v>
      </c>
      <c r="K69" s="9"/>
      <c r="L69" s="9">
        <v>3480</v>
      </c>
      <c r="M69" s="80"/>
      <c r="N69" s="10">
        <f>L69+M69</f>
        <v>3480</v>
      </c>
    </row>
    <row r="70" spans="1:31" ht="66.75" customHeight="1">
      <c r="A70" s="26" t="s">
        <v>80</v>
      </c>
      <c r="B70" s="54"/>
      <c r="C70" s="54"/>
      <c r="D70" s="54"/>
      <c r="E70" s="54"/>
      <c r="F70" s="55"/>
      <c r="G70" s="55"/>
      <c r="H70" s="55"/>
      <c r="I70" s="55"/>
      <c r="J70" s="98">
        <f>J71+J72</f>
        <v>4500</v>
      </c>
      <c r="K70" s="98">
        <f>K71+K72</f>
        <v>0</v>
      </c>
      <c r="L70" s="98">
        <f>SUM(L71:L72)</f>
        <v>4500</v>
      </c>
      <c r="M70" s="98">
        <f>SUM(M71:M72)</f>
        <v>0</v>
      </c>
      <c r="N70" s="98">
        <f>SUM(N71:N72)</f>
        <v>4500</v>
      </c>
    </row>
    <row r="71" spans="1:31" ht="126" customHeight="1">
      <c r="A71" s="57" t="s">
        <v>130</v>
      </c>
      <c r="B71" s="2" t="s">
        <v>50</v>
      </c>
      <c r="C71" s="1" t="s">
        <v>48</v>
      </c>
      <c r="D71" s="1" t="s">
        <v>13</v>
      </c>
      <c r="E71" s="1" t="s">
        <v>25</v>
      </c>
      <c r="F71" s="1" t="s">
        <v>85</v>
      </c>
      <c r="G71" s="1" t="s">
        <v>24</v>
      </c>
      <c r="H71" s="1">
        <v>2016</v>
      </c>
      <c r="I71" s="1">
        <v>2016</v>
      </c>
      <c r="J71" s="9">
        <v>2560</v>
      </c>
      <c r="K71" s="9"/>
      <c r="L71" s="9">
        <v>2560</v>
      </c>
      <c r="M71" s="80"/>
      <c r="N71" s="10">
        <f>M71+L71</f>
        <v>2560</v>
      </c>
    </row>
    <row r="72" spans="1:31" ht="128.25" customHeight="1">
      <c r="A72" s="57" t="s">
        <v>131</v>
      </c>
      <c r="B72" s="2" t="s">
        <v>71</v>
      </c>
      <c r="C72" s="1" t="s">
        <v>49</v>
      </c>
      <c r="D72" s="1" t="s">
        <v>13</v>
      </c>
      <c r="E72" s="1" t="s">
        <v>25</v>
      </c>
      <c r="F72" s="1" t="s">
        <v>85</v>
      </c>
      <c r="G72" s="1" t="s">
        <v>24</v>
      </c>
      <c r="H72" s="1">
        <v>2016</v>
      </c>
      <c r="I72" s="1">
        <v>2016</v>
      </c>
      <c r="J72" s="9">
        <v>1940</v>
      </c>
      <c r="K72" s="9"/>
      <c r="L72" s="9">
        <v>1940</v>
      </c>
      <c r="M72" s="80"/>
      <c r="N72" s="10">
        <f>M72+L72</f>
        <v>1940</v>
      </c>
    </row>
    <row r="73" spans="1:31" ht="81.75" customHeight="1">
      <c r="A73" s="24" t="s">
        <v>66</v>
      </c>
      <c r="B73" s="69"/>
      <c r="C73" s="69"/>
      <c r="D73" s="69"/>
      <c r="E73" s="69"/>
      <c r="F73" s="55"/>
      <c r="G73" s="55"/>
      <c r="H73" s="55"/>
      <c r="I73" s="55"/>
      <c r="J73" s="78">
        <f>J74+J75+J76</f>
        <v>403321.75</v>
      </c>
      <c r="K73" s="78">
        <f>K74+K75+K76</f>
        <v>0</v>
      </c>
      <c r="L73" s="78">
        <f>L74+L75+L76</f>
        <v>66122.899999999994</v>
      </c>
      <c r="M73" s="78">
        <f>M74+M75+M76</f>
        <v>-10000</v>
      </c>
      <c r="N73" s="78">
        <f>N74+N75+N76</f>
        <v>56122.9</v>
      </c>
    </row>
    <row r="74" spans="1:31" ht="101.25" customHeight="1">
      <c r="A74" s="3">
        <v>1</v>
      </c>
      <c r="B74" s="2" t="s">
        <v>133</v>
      </c>
      <c r="C74" s="1" t="s">
        <v>73</v>
      </c>
      <c r="D74" s="1" t="s">
        <v>7</v>
      </c>
      <c r="E74" s="1" t="s">
        <v>8</v>
      </c>
      <c r="F74" s="1" t="s">
        <v>84</v>
      </c>
      <c r="G74" s="1" t="s">
        <v>90</v>
      </c>
      <c r="H74" s="1">
        <v>2016</v>
      </c>
      <c r="I74" s="1">
        <v>2017</v>
      </c>
      <c r="J74" s="9">
        <v>100000</v>
      </c>
      <c r="K74" s="9"/>
      <c r="L74" s="9">
        <v>10000</v>
      </c>
      <c r="M74" s="9">
        <v>-10000</v>
      </c>
      <c r="N74" s="10">
        <f>L74+M74</f>
        <v>0</v>
      </c>
    </row>
    <row r="75" spans="1:31" ht="122.25" customHeight="1">
      <c r="A75" s="3">
        <v>2</v>
      </c>
      <c r="B75" s="2" t="s">
        <v>91</v>
      </c>
      <c r="C75" s="1" t="s">
        <v>109</v>
      </c>
      <c r="D75" s="1" t="s">
        <v>7</v>
      </c>
      <c r="E75" s="1" t="s">
        <v>12</v>
      </c>
      <c r="F75" s="1" t="s">
        <v>84</v>
      </c>
      <c r="G75" s="1" t="s">
        <v>92</v>
      </c>
      <c r="H75" s="1">
        <v>2014</v>
      </c>
      <c r="I75" s="1">
        <v>2015</v>
      </c>
      <c r="J75" s="9">
        <v>232321.91</v>
      </c>
      <c r="K75" s="9"/>
      <c r="L75" s="9">
        <v>16122.9</v>
      </c>
      <c r="M75" s="9"/>
      <c r="N75" s="10">
        <f>L75+M75</f>
        <v>16122.9</v>
      </c>
    </row>
    <row r="76" spans="1:31" ht="109.5" customHeight="1">
      <c r="A76" s="3">
        <v>3</v>
      </c>
      <c r="B76" s="2" t="s">
        <v>134</v>
      </c>
      <c r="C76" s="1" t="s">
        <v>110</v>
      </c>
      <c r="D76" s="1" t="s">
        <v>7</v>
      </c>
      <c r="E76" s="1" t="s">
        <v>25</v>
      </c>
      <c r="F76" s="1" t="s">
        <v>84</v>
      </c>
      <c r="G76" s="1" t="s">
        <v>77</v>
      </c>
      <c r="H76" s="1">
        <v>2016</v>
      </c>
      <c r="I76" s="1">
        <v>2016</v>
      </c>
      <c r="J76" s="9">
        <v>70999.839999999997</v>
      </c>
      <c r="K76" s="9"/>
      <c r="L76" s="9">
        <v>40000</v>
      </c>
      <c r="M76" s="9"/>
      <c r="N76" s="10">
        <f>L76+M76</f>
        <v>40000</v>
      </c>
    </row>
    <row r="77" spans="1:31" s="99" customFormat="1" ht="56.25" customHeight="1">
      <c r="A77" s="24" t="s">
        <v>78</v>
      </c>
      <c r="B77" s="69"/>
      <c r="C77" s="69"/>
      <c r="D77" s="69"/>
      <c r="E77" s="69"/>
      <c r="F77" s="55"/>
      <c r="G77" s="55"/>
      <c r="H77" s="55"/>
      <c r="I77" s="55"/>
      <c r="J77" s="78">
        <f>J78+J79</f>
        <v>86243.42</v>
      </c>
      <c r="K77" s="78">
        <f>K78</f>
        <v>0</v>
      </c>
      <c r="L77" s="78">
        <f>L78+L79</f>
        <v>70861.399999999994</v>
      </c>
      <c r="M77" s="78">
        <f>M78+M79</f>
        <v>0</v>
      </c>
      <c r="N77" s="78">
        <f>N78+N79</f>
        <v>70861.399999999994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47" customHeight="1">
      <c r="A78" s="3">
        <v>1</v>
      </c>
      <c r="B78" s="14" t="s">
        <v>67</v>
      </c>
      <c r="C78" s="15" t="s">
        <v>33</v>
      </c>
      <c r="D78" s="1" t="s">
        <v>7</v>
      </c>
      <c r="E78" s="1" t="s">
        <v>8</v>
      </c>
      <c r="F78" s="1" t="s">
        <v>41</v>
      </c>
      <c r="G78" s="1" t="s">
        <v>17</v>
      </c>
      <c r="H78" s="1">
        <v>2015</v>
      </c>
      <c r="I78" s="1">
        <v>2016</v>
      </c>
      <c r="J78" s="9">
        <v>86243.42</v>
      </c>
      <c r="K78" s="9"/>
      <c r="L78" s="9">
        <v>70861.399999999994</v>
      </c>
      <c r="M78" s="12"/>
      <c r="N78" s="10">
        <f>M78+L78</f>
        <v>70861.399999999994</v>
      </c>
    </row>
    <row r="79" spans="1:31" ht="147" hidden="1" customHeight="1">
      <c r="A79" s="3">
        <v>2</v>
      </c>
      <c r="B79" s="14"/>
      <c r="C79" s="1"/>
      <c r="D79" s="1"/>
      <c r="E79" s="1"/>
      <c r="F79" s="1"/>
      <c r="G79" s="1"/>
      <c r="H79" s="11"/>
      <c r="I79" s="11"/>
      <c r="J79" s="9"/>
      <c r="K79" s="9"/>
      <c r="L79" s="9"/>
      <c r="M79" s="9"/>
      <c r="N79" s="10"/>
    </row>
    <row r="80" spans="1:31" ht="45" customHeight="1">
      <c r="A80" s="24" t="s">
        <v>105</v>
      </c>
      <c r="B80" s="69"/>
      <c r="C80" s="69"/>
      <c r="D80" s="69"/>
      <c r="E80" s="69"/>
      <c r="F80" s="52"/>
      <c r="G80" s="52"/>
      <c r="H80" s="52"/>
      <c r="I80" s="52"/>
      <c r="J80" s="53">
        <f>J81</f>
        <v>1785</v>
      </c>
      <c r="K80" s="53">
        <f>K81</f>
        <v>126512.2</v>
      </c>
      <c r="L80" s="53">
        <f>L81</f>
        <v>1785</v>
      </c>
      <c r="M80" s="53">
        <f>M81</f>
        <v>0</v>
      </c>
      <c r="N80" s="53">
        <f>N81</f>
        <v>1785</v>
      </c>
    </row>
    <row r="81" spans="1:33" ht="105.75" customHeight="1">
      <c r="A81" s="57" t="s">
        <v>35</v>
      </c>
      <c r="B81" s="2" t="s">
        <v>104</v>
      </c>
      <c r="C81" s="1" t="s">
        <v>1</v>
      </c>
      <c r="D81" s="1" t="s">
        <v>13</v>
      </c>
      <c r="E81" s="1" t="s">
        <v>25</v>
      </c>
      <c r="F81" s="1" t="s">
        <v>84</v>
      </c>
      <c r="G81" s="1" t="s">
        <v>77</v>
      </c>
      <c r="H81" s="1">
        <v>2015</v>
      </c>
      <c r="I81" s="1">
        <v>2016</v>
      </c>
      <c r="J81" s="9">
        <v>1785</v>
      </c>
      <c r="K81" s="9">
        <v>126512.2</v>
      </c>
      <c r="L81" s="9">
        <v>1785</v>
      </c>
      <c r="M81" s="20"/>
      <c r="N81" s="10">
        <f>L81+M81</f>
        <v>1785</v>
      </c>
    </row>
    <row r="82" spans="1:33" ht="79.5" customHeight="1">
      <c r="A82" s="24" t="s">
        <v>106</v>
      </c>
      <c r="B82" s="69"/>
      <c r="C82" s="69"/>
      <c r="D82" s="69"/>
      <c r="E82" s="69"/>
      <c r="F82" s="52"/>
      <c r="G82" s="52"/>
      <c r="H82" s="52"/>
      <c r="I82" s="52"/>
      <c r="J82" s="53">
        <f>J83</f>
        <v>6000</v>
      </c>
      <c r="K82" s="53">
        <f>K83</f>
        <v>126512.2</v>
      </c>
      <c r="L82" s="53">
        <f>L83</f>
        <v>6000</v>
      </c>
      <c r="M82" s="53">
        <f>M83</f>
        <v>-2200</v>
      </c>
      <c r="N82" s="53">
        <f>N83</f>
        <v>3800</v>
      </c>
    </row>
    <row r="83" spans="1:33" ht="135" customHeight="1">
      <c r="A83" s="57" t="s">
        <v>35</v>
      </c>
      <c r="B83" s="2" t="s">
        <v>172</v>
      </c>
      <c r="C83" s="1" t="s">
        <v>1</v>
      </c>
      <c r="D83" s="1" t="s">
        <v>13</v>
      </c>
      <c r="E83" s="1" t="s">
        <v>25</v>
      </c>
      <c r="F83" s="1" t="s">
        <v>84</v>
      </c>
      <c r="G83" s="1" t="s">
        <v>77</v>
      </c>
      <c r="H83" s="1">
        <v>2016</v>
      </c>
      <c r="I83" s="1">
        <v>2016</v>
      </c>
      <c r="J83" s="9">
        <v>6000</v>
      </c>
      <c r="K83" s="9">
        <v>126512.2</v>
      </c>
      <c r="L83" s="9">
        <v>6000</v>
      </c>
      <c r="M83" s="75">
        <v>-2200</v>
      </c>
      <c r="N83" s="10">
        <f>L83+M83</f>
        <v>3800</v>
      </c>
    </row>
    <row r="84" spans="1:33" ht="66.75" customHeight="1">
      <c r="A84" s="24" t="s">
        <v>135</v>
      </c>
      <c r="B84" s="69"/>
      <c r="C84" s="69"/>
      <c r="D84" s="69"/>
      <c r="E84" s="69"/>
      <c r="F84" s="52"/>
      <c r="G84" s="52"/>
      <c r="H84" s="52"/>
      <c r="I84" s="52"/>
      <c r="J84" s="53">
        <f>J85+J86</f>
        <v>337743.39</v>
      </c>
      <c r="K84" s="53">
        <f>K85</f>
        <v>126512.2</v>
      </c>
      <c r="L84" s="53">
        <f>L85</f>
        <v>6651.7</v>
      </c>
      <c r="M84" s="53">
        <f>M85+M86</f>
        <v>1000</v>
      </c>
      <c r="N84" s="53">
        <f>N85+N86</f>
        <v>7651.7</v>
      </c>
    </row>
    <row r="85" spans="1:33" ht="129.75" customHeight="1">
      <c r="A85" s="57" t="s">
        <v>35</v>
      </c>
      <c r="B85" s="2" t="s">
        <v>138</v>
      </c>
      <c r="C85" s="1" t="s">
        <v>1</v>
      </c>
      <c r="D85" s="1" t="s">
        <v>7</v>
      </c>
      <c r="E85" s="1" t="s">
        <v>25</v>
      </c>
      <c r="F85" s="1" t="s">
        <v>84</v>
      </c>
      <c r="G85" s="1" t="s">
        <v>77</v>
      </c>
      <c r="H85" s="1">
        <v>2016</v>
      </c>
      <c r="I85" s="1">
        <v>2018</v>
      </c>
      <c r="J85" s="9">
        <v>336743.39</v>
      </c>
      <c r="K85" s="9">
        <v>126512.2</v>
      </c>
      <c r="L85" s="9">
        <v>6651.7</v>
      </c>
      <c r="M85" s="75"/>
      <c r="N85" s="10">
        <f>L85+M85</f>
        <v>6651.7</v>
      </c>
    </row>
    <row r="86" spans="1:33" ht="255" customHeight="1">
      <c r="A86" s="57" t="s">
        <v>26</v>
      </c>
      <c r="B86" s="2" t="s">
        <v>168</v>
      </c>
      <c r="C86" s="1" t="s">
        <v>1</v>
      </c>
      <c r="D86" s="1" t="s">
        <v>13</v>
      </c>
      <c r="E86" s="1" t="s">
        <v>25</v>
      </c>
      <c r="F86" s="1" t="s">
        <v>84</v>
      </c>
      <c r="G86" s="1" t="s">
        <v>77</v>
      </c>
      <c r="H86" s="1">
        <v>2016</v>
      </c>
      <c r="I86" s="1">
        <v>2016</v>
      </c>
      <c r="J86" s="9">
        <v>1000</v>
      </c>
      <c r="K86" s="9"/>
      <c r="L86" s="9">
        <v>0</v>
      </c>
      <c r="M86" s="75">
        <v>1000</v>
      </c>
      <c r="N86" s="10">
        <f>L86+M86</f>
        <v>1000</v>
      </c>
    </row>
    <row r="87" spans="1:33" ht="47.25" customHeight="1">
      <c r="A87" s="48" t="s">
        <v>141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  <c r="AC87" s="32"/>
      <c r="AD87" s="32"/>
      <c r="AE87" s="32"/>
      <c r="AF87" s="32"/>
      <c r="AG87" s="32"/>
    </row>
    <row r="88" spans="1:33" s="103" customFormat="1" ht="40.5" customHeight="1">
      <c r="A88" s="24" t="s">
        <v>94</v>
      </c>
      <c r="B88" s="69"/>
      <c r="C88" s="69"/>
      <c r="D88" s="69"/>
      <c r="E88" s="69"/>
      <c r="F88" s="52"/>
      <c r="G88" s="52"/>
      <c r="H88" s="52"/>
      <c r="I88" s="52"/>
      <c r="J88" s="53">
        <f>J89</f>
        <v>242440</v>
      </c>
      <c r="K88" s="53">
        <f>K89</f>
        <v>126512.2</v>
      </c>
      <c r="L88" s="53">
        <f>L89</f>
        <v>45616</v>
      </c>
      <c r="M88" s="53">
        <f>M89</f>
        <v>0</v>
      </c>
      <c r="N88" s="53">
        <f>N89</f>
        <v>45616</v>
      </c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</row>
    <row r="89" spans="1:33" s="103" customFormat="1" ht="99" customHeight="1">
      <c r="A89" s="57" t="s">
        <v>35</v>
      </c>
      <c r="B89" s="2" t="s">
        <v>93</v>
      </c>
      <c r="C89" s="1" t="s">
        <v>22</v>
      </c>
      <c r="D89" s="1" t="s">
        <v>7</v>
      </c>
      <c r="E89" s="1" t="s">
        <v>8</v>
      </c>
      <c r="F89" s="1" t="s">
        <v>84</v>
      </c>
      <c r="G89" s="1" t="s">
        <v>18</v>
      </c>
      <c r="H89" s="1">
        <v>2014</v>
      </c>
      <c r="I89" s="1">
        <v>2016</v>
      </c>
      <c r="J89" s="9">
        <v>242440</v>
      </c>
      <c r="K89" s="9">
        <v>126512.2</v>
      </c>
      <c r="L89" s="9">
        <v>45616</v>
      </c>
      <c r="M89" s="75"/>
      <c r="N89" s="10">
        <f>L89+M89</f>
        <v>45616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</row>
    <row r="90" spans="1:33" s="103" customFormat="1" ht="17.25" customHeight="1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  <row r="91" spans="1:33" s="103" customFormat="1" ht="15.75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</row>
    <row r="92" spans="1:33" s="103" customFormat="1" ht="15.75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</row>
    <row r="93" spans="1:33" s="103" customFormat="1" ht="15.75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</row>
    <row r="94" spans="1:33" s="103" customFormat="1" ht="36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7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</row>
    <row r="95" spans="1:33" s="103" customFormat="1" ht="30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7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</row>
    <row r="96" spans="1:33" s="103" customFormat="1" ht="15.75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</row>
    <row r="97" spans="1:28" s="103" customFormat="1" ht="16.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</row>
    <row r="98" spans="1:28" s="103" customFormat="1" ht="15.75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</row>
    <row r="99" spans="1:28" s="103" customFormat="1" ht="15.75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</row>
    <row r="100" spans="1:28" s="103" customFormat="1" ht="15.75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</row>
    <row r="101" spans="1:28" ht="15.75">
      <c r="A101" s="108"/>
      <c r="B101" s="109"/>
      <c r="C101" s="109"/>
      <c r="D101" s="109"/>
      <c r="E101" s="109"/>
      <c r="F101" s="109"/>
      <c r="G101" s="109"/>
      <c r="H101" s="109"/>
      <c r="I101" s="109"/>
      <c r="J101" s="110"/>
      <c r="K101" s="109"/>
      <c r="L101" s="109"/>
      <c r="M101" s="109"/>
      <c r="N101" s="109"/>
    </row>
    <row r="102" spans="1:28" ht="15.75">
      <c r="A102" s="108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</row>
    <row r="103" spans="1:28" ht="15.75">
      <c r="A103" s="108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</sheetData>
  <mergeCells count="43">
    <mergeCell ref="A26:D26"/>
    <mergeCell ref="A1:N1"/>
    <mergeCell ref="B2:B3"/>
    <mergeCell ref="H2:I2"/>
    <mergeCell ref="G2:G3"/>
    <mergeCell ref="E2:E3"/>
    <mergeCell ref="A5:E5"/>
    <mergeCell ref="A18:E18"/>
    <mergeCell ref="A21:E21"/>
    <mergeCell ref="L2:L3"/>
    <mergeCell ref="K2:K3"/>
    <mergeCell ref="C2:C3"/>
    <mergeCell ref="D2:D3"/>
    <mergeCell ref="A2:A3"/>
    <mergeCell ref="A8:E8"/>
    <mergeCell ref="A6:N6"/>
    <mergeCell ref="F2:F3"/>
    <mergeCell ref="J2:J3"/>
    <mergeCell ref="M2:M3"/>
    <mergeCell ref="A7:E7"/>
    <mergeCell ref="N2:N3"/>
    <mergeCell ref="A46:E46"/>
    <mergeCell ref="A34:E34"/>
    <mergeCell ref="A43:E43"/>
    <mergeCell ref="A53:E53"/>
    <mergeCell ref="A80:E80"/>
    <mergeCell ref="A41:E41"/>
    <mergeCell ref="A27:E27"/>
    <mergeCell ref="F43:I43"/>
    <mergeCell ref="A28:E28"/>
    <mergeCell ref="A95:L95"/>
    <mergeCell ref="A88:E88"/>
    <mergeCell ref="A64:E64"/>
    <mergeCell ref="A73:E73"/>
    <mergeCell ref="A77:E77"/>
    <mergeCell ref="A82:E82"/>
    <mergeCell ref="A84:E84"/>
    <mergeCell ref="A94:L94"/>
    <mergeCell ref="A87:N87"/>
    <mergeCell ref="A67:E67"/>
    <mergeCell ref="A70:E70"/>
    <mergeCell ref="A37:E37"/>
    <mergeCell ref="A63:E63"/>
  </mergeCells>
  <phoneticPr fontId="6" type="noConversion"/>
  <printOptions horizontalCentered="1"/>
  <pageMargins left="0.62992125984251968" right="0.43307086614173229" top="0.78740157480314965" bottom="0.59055118110236227" header="0.31496062992125984" footer="0.31496062992125984"/>
  <pageSetup paperSize="9" scale="56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2016-05-04T14:15:57Z</cp:lastPrinted>
  <dcterms:created xsi:type="dcterms:W3CDTF">2014-05-08T06:25:05Z</dcterms:created>
  <dcterms:modified xsi:type="dcterms:W3CDTF">2016-05-04T14:15:58Z</dcterms:modified>
</cp:coreProperties>
</file>