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12390"/>
  </bookViews>
  <sheets>
    <sheet name="Лист1" sheetId="1" r:id="rId1"/>
  </sheets>
  <definedNames>
    <definedName name="_xlnm.Print_Area" localSheetId="0">Лист1!$A$1:$G$47</definedName>
  </definedNames>
  <calcPr calcId="125725"/>
</workbook>
</file>

<file path=xl/calcChain.xml><?xml version="1.0" encoding="utf-8"?>
<calcChain xmlns="http://schemas.openxmlformats.org/spreadsheetml/2006/main">
  <c r="E34" i="1"/>
  <c r="E33"/>
  <c r="E28"/>
  <c r="E29" l="1"/>
  <c r="E45"/>
  <c r="E38"/>
  <c r="E25"/>
  <c r="E41" l="1"/>
  <c r="D15" l="1"/>
  <c r="D20" l="1"/>
  <c r="D27"/>
  <c r="D32"/>
  <c r="D44"/>
  <c r="D40"/>
  <c r="D37"/>
  <c r="D47" l="1"/>
  <c r="E44" l="1"/>
  <c r="E40"/>
  <c r="E37"/>
  <c r="E32"/>
  <c r="E27"/>
  <c r="E20"/>
  <c r="E17"/>
  <c r="E15"/>
  <c r="F21"/>
  <c r="F25"/>
  <c r="F18"/>
  <c r="F17" s="1"/>
  <c r="F23" l="1"/>
  <c r="F42"/>
  <c r="F16"/>
  <c r="F15" l="1"/>
  <c r="F45"/>
  <c r="F35"/>
  <c r="F30"/>
  <c r="F41"/>
  <c r="F34"/>
  <c r="F28"/>
  <c r="F24"/>
  <c r="F22"/>
  <c r="F20" l="1"/>
  <c r="F40"/>
  <c r="F44"/>
  <c r="F38"/>
  <c r="F29"/>
  <c r="F33"/>
  <c r="E47"/>
  <c r="F37" l="1"/>
  <c r="F27"/>
  <c r="F32"/>
  <c r="F47" l="1"/>
</calcChain>
</file>

<file path=xl/sharedStrings.xml><?xml version="1.0" encoding="utf-8"?>
<sst xmlns="http://schemas.openxmlformats.org/spreadsheetml/2006/main" count="82" uniqueCount="54">
  <si>
    <t>Наименование</t>
  </si>
  <si>
    <t>Стационарная медицинская помощь</t>
  </si>
  <si>
    <t>01</t>
  </si>
  <si>
    <t>02</t>
  </si>
  <si>
    <t>04</t>
  </si>
  <si>
    <t>07</t>
  </si>
  <si>
    <t>09</t>
  </si>
  <si>
    <t>10</t>
  </si>
  <si>
    <t>Национальная экономика</t>
  </si>
  <si>
    <t>Образование</t>
  </si>
  <si>
    <t>11</t>
  </si>
  <si>
    <t>Всего</t>
  </si>
  <si>
    <t>Дошкольное образование</t>
  </si>
  <si>
    <t>06</t>
  </si>
  <si>
    <t>Жилищно-коммунальное хозяйство</t>
  </si>
  <si>
    <t>05</t>
  </si>
  <si>
    <t>Жилищное хозяйство</t>
  </si>
  <si>
    <t>08</t>
  </si>
  <si>
    <t>Культура</t>
  </si>
  <si>
    <t>Физическая культура и спорт</t>
  </si>
  <si>
    <t>Раз-дел</t>
  </si>
  <si>
    <t xml:space="preserve"> </t>
  </si>
  <si>
    <t>Топливно-энергетический комплекс</t>
  </si>
  <si>
    <t>Водное хозяйство</t>
  </si>
  <si>
    <t>Коммунальное хозяйство</t>
  </si>
  <si>
    <t>12</t>
  </si>
  <si>
    <t>Общее образование</t>
  </si>
  <si>
    <t>Здравоохранение</t>
  </si>
  <si>
    <t>Амбулаторная помощь</t>
  </si>
  <si>
    <t>03</t>
  </si>
  <si>
    <t>Другие вопросы в области национальной экономики</t>
  </si>
  <si>
    <t>Национальная безопасность и правоохранительная деятельность</t>
  </si>
  <si>
    <t>Обеспечение пожарной безопасности</t>
  </si>
  <si>
    <t>Массовый спорт</t>
  </si>
  <si>
    <t>Транспорт</t>
  </si>
  <si>
    <t>Общегосударственные вопросы</t>
  </si>
  <si>
    <t>Другие общегосударственные вопросы</t>
  </si>
  <si>
    <t>13</t>
  </si>
  <si>
    <t>Другие вопросы в области жилищно-коммунального хозяйства</t>
  </si>
  <si>
    <t>Среднее профессиональное образование</t>
  </si>
  <si>
    <t>Под-раз-дел</t>
  </si>
  <si>
    <t>Утверждено</t>
  </si>
  <si>
    <t>Предлагаемые изменения</t>
  </si>
  <si>
    <t>Дорожное хозяйство (дорожные фонды)</t>
  </si>
  <si>
    <t>Культура, кинематография</t>
  </si>
  <si>
    <t>Распределение бюджетных ассигнований по разделам и подразделам классификации расходов бюджетов на осуществление бюджетных инвестиций в объекты государственной собственности Архангельской области, предоставление субсидий на осуществление капитальных вложений в объекты государственной собственности Архангельской области и предоставление субсидий местным бюджетам на софинансирование капитальных вложений в объекты муниципальной собственности, включаемые в областную адресную инвестиционную программу, на 2016 год</t>
  </si>
  <si>
    <t>Сумма,
тыс. рублей</t>
  </si>
  <si>
    <t xml:space="preserve">       к областному закону</t>
  </si>
  <si>
    <t xml:space="preserve">      к областному закону</t>
  </si>
  <si>
    <t xml:space="preserve">      от 18 декабря 2015 г.</t>
  </si>
  <si>
    <t xml:space="preserve">      № 375-22-ОЗ</t>
  </si>
  <si>
    <t>"</t>
  </si>
  <si>
    <t xml:space="preserve">      "Приложение № 11</t>
  </si>
  <si>
    <t xml:space="preserve">       Приложение № 6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</si>
</sst>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10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right"/>
    </xf>
    <xf numFmtId="0" fontId="9" fillId="0" borderId="0" xfId="0" applyFont="1" applyFill="1" applyAlignment="1"/>
    <xf numFmtId="0" fontId="0" fillId="0" borderId="0" xfId="0" applyFill="1" applyAlignment="1"/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0" xfId="0" applyFont="1" applyAlignment="1"/>
    <xf numFmtId="0" fontId="7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abSelected="1" view="pageBreakPreview" zoomScaleSheetLayoutView="100" workbookViewId="0">
      <selection activeCell="F45" sqref="F45"/>
    </sheetView>
  </sheetViews>
  <sheetFormatPr defaultColWidth="9.140625" defaultRowHeight="12.75"/>
  <cols>
    <col min="1" max="1" width="71.140625" style="1" customWidth="1"/>
    <col min="2" max="2" width="6" style="1" customWidth="1"/>
    <col min="3" max="3" width="5.5703125" style="1" customWidth="1"/>
    <col min="4" max="4" width="15.140625" style="1" hidden="1" customWidth="1"/>
    <col min="5" max="5" width="12.5703125" style="1" hidden="1" customWidth="1"/>
    <col min="6" max="6" width="15.42578125" style="1" customWidth="1"/>
    <col min="7" max="7" width="1.5703125" style="1" customWidth="1"/>
    <col min="8" max="8" width="8.140625" style="1" customWidth="1"/>
    <col min="9" max="16384" width="9.140625" style="1"/>
  </cols>
  <sheetData>
    <row r="1" spans="1:6">
      <c r="C1" s="29" t="s">
        <v>53</v>
      </c>
    </row>
    <row r="2" spans="1:6">
      <c r="C2" s="29" t="s">
        <v>47</v>
      </c>
    </row>
    <row r="6" spans="1:6">
      <c r="C6" s="29" t="s">
        <v>52</v>
      </c>
      <c r="E6" s="13"/>
    </row>
    <row r="7" spans="1:6">
      <c r="C7" s="29" t="s">
        <v>48</v>
      </c>
      <c r="E7" s="14"/>
    </row>
    <row r="8" spans="1:6">
      <c r="C8" s="13" t="s">
        <v>49</v>
      </c>
    </row>
    <row r="9" spans="1:6">
      <c r="C9" s="13" t="s">
        <v>50</v>
      </c>
    </row>
    <row r="10" spans="1:6">
      <c r="C10" s="13"/>
    </row>
    <row r="11" spans="1:6" ht="119.25" customHeight="1">
      <c r="A11" s="30" t="s">
        <v>45</v>
      </c>
      <c r="B11" s="30"/>
      <c r="C11" s="30"/>
      <c r="D11" s="30"/>
      <c r="E11" s="30"/>
      <c r="F11" s="30"/>
    </row>
    <row r="12" spans="1:6" ht="15.75" customHeight="1">
      <c r="A12" s="1" t="s">
        <v>21</v>
      </c>
      <c r="B12" s="2"/>
      <c r="C12" s="2"/>
      <c r="D12" s="2"/>
      <c r="E12" s="2"/>
      <c r="F12" s="12"/>
    </row>
    <row r="13" spans="1:6" ht="39.75" customHeight="1">
      <c r="A13" s="3" t="s">
        <v>0</v>
      </c>
      <c r="B13" s="3" t="s">
        <v>20</v>
      </c>
      <c r="C13" s="3" t="s">
        <v>40</v>
      </c>
      <c r="D13" s="3" t="s">
        <v>41</v>
      </c>
      <c r="E13" s="3" t="s">
        <v>42</v>
      </c>
      <c r="F13" s="3" t="s">
        <v>46</v>
      </c>
    </row>
    <row r="14" spans="1:6">
      <c r="A14" s="8">
        <v>1</v>
      </c>
      <c r="B14" s="9">
        <v>2</v>
      </c>
      <c r="C14" s="9">
        <v>3</v>
      </c>
      <c r="D14" s="9">
        <v>4</v>
      </c>
      <c r="E14" s="9">
        <v>5</v>
      </c>
      <c r="F14" s="8">
        <v>4</v>
      </c>
    </row>
    <row r="15" spans="1:6" ht="18" customHeight="1">
      <c r="A15" s="25" t="s">
        <v>35</v>
      </c>
      <c r="B15" s="15" t="s">
        <v>2</v>
      </c>
      <c r="C15" s="16"/>
      <c r="D15" s="6">
        <f>D16</f>
        <v>23100</v>
      </c>
      <c r="E15" s="6">
        <f t="shared" ref="E15" si="0">E16</f>
        <v>8076.9</v>
      </c>
      <c r="F15" s="6">
        <f t="shared" ref="F15" si="1">F16</f>
        <v>31176.9</v>
      </c>
    </row>
    <row r="16" spans="1:6" ht="18" customHeight="1">
      <c r="A16" s="26" t="s">
        <v>36</v>
      </c>
      <c r="B16" s="17" t="s">
        <v>2</v>
      </c>
      <c r="C16" s="18" t="s">
        <v>37</v>
      </c>
      <c r="D16" s="19">
        <v>23100</v>
      </c>
      <c r="E16" s="19">
        <v>8076.9</v>
      </c>
      <c r="F16" s="19">
        <f t="shared" ref="F16:F18" si="2">D16+E16</f>
        <v>31176.9</v>
      </c>
    </row>
    <row r="17" spans="1:6" ht="30" hidden="1" customHeight="1">
      <c r="A17" s="27" t="s">
        <v>31</v>
      </c>
      <c r="B17" s="15" t="s">
        <v>29</v>
      </c>
      <c r="C17" s="20"/>
      <c r="D17" s="6"/>
      <c r="E17" s="10">
        <f>E18</f>
        <v>0</v>
      </c>
      <c r="F17" s="10">
        <f>F18</f>
        <v>0</v>
      </c>
    </row>
    <row r="18" spans="1:6" ht="18" hidden="1" customHeight="1">
      <c r="A18" s="28" t="s">
        <v>32</v>
      </c>
      <c r="B18" s="18" t="s">
        <v>29</v>
      </c>
      <c r="C18" s="18" t="s">
        <v>7</v>
      </c>
      <c r="D18" s="21"/>
      <c r="E18" s="22"/>
      <c r="F18" s="19">
        <f t="shared" si="2"/>
        <v>0</v>
      </c>
    </row>
    <row r="19" spans="1:6" ht="14.25" customHeight="1">
      <c r="A19" s="28"/>
      <c r="B19" s="18"/>
      <c r="C19" s="18"/>
      <c r="D19" s="21"/>
      <c r="E19" s="22"/>
      <c r="F19" s="19"/>
    </row>
    <row r="20" spans="1:6" s="4" customFormat="1" ht="18" customHeight="1">
      <c r="A20" s="27" t="s">
        <v>8</v>
      </c>
      <c r="B20" s="15" t="s">
        <v>4</v>
      </c>
      <c r="C20" s="20"/>
      <c r="D20" s="6">
        <f>D21+D22+D23+D24+D25</f>
        <v>245040.4</v>
      </c>
      <c r="E20" s="10">
        <f>SUM(E21:E25)</f>
        <v>13621.5</v>
      </c>
      <c r="F20" s="10">
        <f>SUM(F21:F25)</f>
        <v>258661.9</v>
      </c>
    </row>
    <row r="21" spans="1:6" s="4" customFormat="1" ht="18" customHeight="1">
      <c r="A21" s="28" t="s">
        <v>22</v>
      </c>
      <c r="B21" s="18" t="s">
        <v>4</v>
      </c>
      <c r="C21" s="18" t="s">
        <v>3</v>
      </c>
      <c r="D21" s="19">
        <v>6000</v>
      </c>
      <c r="E21" s="22"/>
      <c r="F21" s="19">
        <f>D21+E21</f>
        <v>6000</v>
      </c>
    </row>
    <row r="22" spans="1:6" ht="18" customHeight="1">
      <c r="A22" s="26" t="s">
        <v>23</v>
      </c>
      <c r="B22" s="18" t="s">
        <v>4</v>
      </c>
      <c r="C22" s="18" t="s">
        <v>13</v>
      </c>
      <c r="D22" s="19"/>
      <c r="E22" s="22">
        <v>6651.7</v>
      </c>
      <c r="F22" s="19">
        <f>D22+E22</f>
        <v>6651.7</v>
      </c>
    </row>
    <row r="23" spans="1:6" ht="18" hidden="1" customHeight="1">
      <c r="A23" s="26" t="s">
        <v>34</v>
      </c>
      <c r="B23" s="18" t="s">
        <v>4</v>
      </c>
      <c r="C23" s="18" t="s">
        <v>17</v>
      </c>
      <c r="D23" s="19"/>
      <c r="E23" s="22"/>
      <c r="F23" s="19">
        <f>D23+E23</f>
        <v>0</v>
      </c>
    </row>
    <row r="24" spans="1:6" ht="18" customHeight="1">
      <c r="A24" s="26" t="s">
        <v>43</v>
      </c>
      <c r="B24" s="18" t="s">
        <v>4</v>
      </c>
      <c r="C24" s="18" t="s">
        <v>6</v>
      </c>
      <c r="D24" s="19">
        <v>239040.4</v>
      </c>
      <c r="E24" s="22"/>
      <c r="F24" s="19">
        <f>D24+E24</f>
        <v>239040.4</v>
      </c>
    </row>
    <row r="25" spans="1:6" ht="18.75" customHeight="1">
      <c r="A25" s="26" t="s">
        <v>30</v>
      </c>
      <c r="B25" s="18" t="s">
        <v>4</v>
      </c>
      <c r="C25" s="18" t="s">
        <v>25</v>
      </c>
      <c r="D25" s="23"/>
      <c r="E25" s="24">
        <f>6000+969.8</f>
        <v>6969.8</v>
      </c>
      <c r="F25" s="19">
        <f>D25+E25</f>
        <v>6969.8</v>
      </c>
    </row>
    <row r="26" spans="1:6" ht="15" customHeight="1">
      <c r="A26" s="26"/>
      <c r="B26" s="18"/>
      <c r="C26" s="18"/>
      <c r="D26" s="23"/>
      <c r="E26" s="24"/>
      <c r="F26" s="19"/>
    </row>
    <row r="27" spans="1:6" ht="18" customHeight="1">
      <c r="A27" s="25" t="s">
        <v>14</v>
      </c>
      <c r="B27" s="20" t="s">
        <v>15</v>
      </c>
      <c r="C27" s="18"/>
      <c r="D27" s="6">
        <f>D28+D29</f>
        <v>577843.5</v>
      </c>
      <c r="E27" s="10">
        <f>E28+E29+E30</f>
        <v>405682.10000000003</v>
      </c>
      <c r="F27" s="10">
        <f>F28+F29+F30</f>
        <v>983525.60000000009</v>
      </c>
    </row>
    <row r="28" spans="1:6" ht="18" customHeight="1">
      <c r="A28" s="26" t="s">
        <v>16</v>
      </c>
      <c r="B28" s="18" t="s">
        <v>15</v>
      </c>
      <c r="C28" s="18" t="s">
        <v>2</v>
      </c>
      <c r="D28" s="19">
        <v>353058.6</v>
      </c>
      <c r="E28" s="22">
        <f>34000+1296.8+95000+285822.9-34000+10000</f>
        <v>392119.7</v>
      </c>
      <c r="F28" s="19">
        <f t="shared" ref="F28:F30" si="3">D28+E28</f>
        <v>745178.3</v>
      </c>
    </row>
    <row r="29" spans="1:6" ht="18" customHeight="1">
      <c r="A29" s="26" t="s">
        <v>24</v>
      </c>
      <c r="B29" s="18" t="s">
        <v>15</v>
      </c>
      <c r="C29" s="18" t="s">
        <v>3</v>
      </c>
      <c r="D29" s="19">
        <v>224784.9</v>
      </c>
      <c r="E29" s="19">
        <f>5000+11294-2731.6</f>
        <v>13562.4</v>
      </c>
      <c r="F29" s="19">
        <f t="shared" si="3"/>
        <v>238347.3</v>
      </c>
    </row>
    <row r="30" spans="1:6" ht="21" hidden="1" customHeight="1">
      <c r="A30" s="26" t="s">
        <v>38</v>
      </c>
      <c r="B30" s="18" t="s">
        <v>15</v>
      </c>
      <c r="C30" s="18" t="s">
        <v>15</v>
      </c>
      <c r="D30" s="19">
        <v>0</v>
      </c>
      <c r="E30" s="22">
        <v>0</v>
      </c>
      <c r="F30" s="19">
        <f t="shared" si="3"/>
        <v>0</v>
      </c>
    </row>
    <row r="31" spans="1:6" ht="15.75" customHeight="1">
      <c r="A31" s="26"/>
      <c r="B31" s="18"/>
      <c r="C31" s="18"/>
      <c r="D31" s="19"/>
      <c r="E31" s="22"/>
      <c r="F31" s="19"/>
    </row>
    <row r="32" spans="1:6" s="4" customFormat="1" ht="18" customHeight="1">
      <c r="A32" s="27" t="s">
        <v>9</v>
      </c>
      <c r="B32" s="15" t="s">
        <v>5</v>
      </c>
      <c r="C32" s="20"/>
      <c r="D32" s="6">
        <f>D33+D34+D35</f>
        <v>131335.29999999999</v>
      </c>
      <c r="E32" s="10">
        <f>E33+E34+E35</f>
        <v>138619.87</v>
      </c>
      <c r="F32" s="10">
        <f>F33+F34+F35</f>
        <v>269955.17</v>
      </c>
    </row>
    <row r="33" spans="1:7" s="4" customFormat="1" ht="18" customHeight="1">
      <c r="A33" s="28" t="s">
        <v>12</v>
      </c>
      <c r="B33" s="17" t="s">
        <v>5</v>
      </c>
      <c r="C33" s="18" t="s">
        <v>2</v>
      </c>
      <c r="D33" s="19">
        <v>116335.3</v>
      </c>
      <c r="E33" s="22">
        <f>21719.8+8219.4+45616+15000</f>
        <v>90555.199999999997</v>
      </c>
      <c r="F33" s="19">
        <f t="shared" ref="F33:F35" si="4">D33+E33</f>
        <v>206890.5</v>
      </c>
    </row>
    <row r="34" spans="1:7" s="4" customFormat="1" ht="18" customHeight="1">
      <c r="A34" s="28" t="s">
        <v>26</v>
      </c>
      <c r="B34" s="17" t="s">
        <v>5</v>
      </c>
      <c r="C34" s="18" t="s">
        <v>3</v>
      </c>
      <c r="D34" s="19">
        <v>15000</v>
      </c>
      <c r="E34" s="22">
        <f>8000+30873.6+9000</f>
        <v>47873.599999999999</v>
      </c>
      <c r="F34" s="19">
        <f t="shared" si="4"/>
        <v>62873.599999999999</v>
      </c>
    </row>
    <row r="35" spans="1:7" s="4" customFormat="1" ht="18" customHeight="1">
      <c r="A35" s="28" t="s">
        <v>39</v>
      </c>
      <c r="B35" s="17" t="s">
        <v>5</v>
      </c>
      <c r="C35" s="18" t="s">
        <v>4</v>
      </c>
      <c r="D35" s="19"/>
      <c r="E35" s="22">
        <v>191.07</v>
      </c>
      <c r="F35" s="19">
        <f t="shared" si="4"/>
        <v>191.07</v>
      </c>
    </row>
    <row r="36" spans="1:7" s="4" customFormat="1" ht="15.75" customHeight="1">
      <c r="A36" s="28"/>
      <c r="B36" s="17"/>
      <c r="C36" s="18"/>
      <c r="D36" s="19"/>
      <c r="E36" s="22"/>
      <c r="F36" s="19"/>
    </row>
    <row r="37" spans="1:7" s="4" customFormat="1" ht="18" customHeight="1">
      <c r="A37" s="27" t="s">
        <v>44</v>
      </c>
      <c r="B37" s="15" t="s">
        <v>17</v>
      </c>
      <c r="C37" s="20"/>
      <c r="D37" s="6">
        <f>D38</f>
        <v>44000</v>
      </c>
      <c r="E37" s="10">
        <f>E38</f>
        <v>72094.399999999994</v>
      </c>
      <c r="F37" s="10">
        <f>F38</f>
        <v>116094.39999999999</v>
      </c>
    </row>
    <row r="38" spans="1:7" s="4" customFormat="1" ht="18" customHeight="1">
      <c r="A38" s="28" t="s">
        <v>18</v>
      </c>
      <c r="B38" s="17" t="s">
        <v>17</v>
      </c>
      <c r="C38" s="18" t="s">
        <v>2</v>
      </c>
      <c r="D38" s="19">
        <v>44000</v>
      </c>
      <c r="E38" s="22">
        <f>31394.4+40700</f>
        <v>72094.399999999994</v>
      </c>
      <c r="F38" s="19">
        <f t="shared" ref="F38:F45" si="5">D38+E38</f>
        <v>116094.39999999999</v>
      </c>
    </row>
    <row r="39" spans="1:7" s="4" customFormat="1" ht="15.75" customHeight="1">
      <c r="A39" s="28"/>
      <c r="B39" s="17"/>
      <c r="C39" s="18"/>
      <c r="D39" s="19"/>
      <c r="E39" s="22"/>
      <c r="F39" s="19"/>
    </row>
    <row r="40" spans="1:7" s="4" customFormat="1" ht="18" customHeight="1">
      <c r="A40" s="25" t="s">
        <v>27</v>
      </c>
      <c r="B40" s="15" t="s">
        <v>6</v>
      </c>
      <c r="C40" s="20"/>
      <c r="D40" s="6">
        <f>D41+D42</f>
        <v>197721.2</v>
      </c>
      <c r="E40" s="10">
        <f>E41+E42</f>
        <v>1785</v>
      </c>
      <c r="F40" s="10">
        <f>F41+F42</f>
        <v>199506.2</v>
      </c>
    </row>
    <row r="41" spans="1:7" ht="18" customHeight="1">
      <c r="A41" s="26" t="s">
        <v>1</v>
      </c>
      <c r="B41" s="18" t="s">
        <v>6</v>
      </c>
      <c r="C41" s="18" t="s">
        <v>2</v>
      </c>
      <c r="D41" s="19">
        <v>197721.2</v>
      </c>
      <c r="E41" s="19">
        <f>1785</f>
        <v>1785</v>
      </c>
      <c r="F41" s="19">
        <f t="shared" si="5"/>
        <v>199506.2</v>
      </c>
    </row>
    <row r="42" spans="1:7" ht="18" hidden="1" customHeight="1">
      <c r="A42" s="26" t="s">
        <v>28</v>
      </c>
      <c r="B42" s="18" t="s">
        <v>6</v>
      </c>
      <c r="C42" s="18" t="s">
        <v>3</v>
      </c>
      <c r="D42" s="19"/>
      <c r="E42" s="22"/>
      <c r="F42" s="19">
        <f t="shared" si="5"/>
        <v>0</v>
      </c>
    </row>
    <row r="43" spans="1:7" ht="15.75" customHeight="1">
      <c r="A43" s="26"/>
      <c r="B43" s="18"/>
      <c r="C43" s="18"/>
      <c r="D43" s="19"/>
      <c r="E43" s="22"/>
      <c r="F43" s="19"/>
    </row>
    <row r="44" spans="1:7" s="4" customFormat="1" ht="18" customHeight="1">
      <c r="A44" s="27" t="s">
        <v>19</v>
      </c>
      <c r="B44" s="15" t="s">
        <v>10</v>
      </c>
      <c r="C44" s="20"/>
      <c r="D44" s="6">
        <f>D45</f>
        <v>10000</v>
      </c>
      <c r="E44" s="10">
        <f>E45</f>
        <v>56122.9</v>
      </c>
      <c r="F44" s="10">
        <f>F45</f>
        <v>66122.899999999994</v>
      </c>
    </row>
    <row r="45" spans="1:7" ht="18" customHeight="1">
      <c r="A45" s="26" t="s">
        <v>33</v>
      </c>
      <c r="B45" s="18">
        <v>11</v>
      </c>
      <c r="C45" s="18" t="s">
        <v>3</v>
      </c>
      <c r="D45" s="19">
        <v>10000</v>
      </c>
      <c r="E45" s="22">
        <f>16122.9+40000</f>
        <v>56122.9</v>
      </c>
      <c r="F45" s="19">
        <f t="shared" si="5"/>
        <v>66122.899999999994</v>
      </c>
    </row>
    <row r="46" spans="1:7" ht="15.75" customHeight="1">
      <c r="A46" s="26"/>
      <c r="B46" s="18"/>
      <c r="C46" s="18"/>
      <c r="D46" s="19"/>
      <c r="E46" s="22"/>
      <c r="F46" s="19"/>
    </row>
    <row r="47" spans="1:7" s="4" customFormat="1" ht="26.25" customHeight="1">
      <c r="A47" s="25" t="s">
        <v>11</v>
      </c>
      <c r="B47" s="5"/>
      <c r="C47" s="5"/>
      <c r="D47" s="6">
        <f>D15+D17+D20+D27+D32+D37+D40+D44</f>
        <v>1229040.3999999999</v>
      </c>
      <c r="E47" s="10">
        <f>E15+E17+E20+E27+E32+E37+E40+E44</f>
        <v>696002.67000000016</v>
      </c>
      <c r="F47" s="6">
        <f>F15+F17+F20+F27+F32+F37+F40+F44</f>
        <v>1925043.0699999998</v>
      </c>
      <c r="G47" s="11" t="s">
        <v>51</v>
      </c>
    </row>
    <row r="49" spans="4:6">
      <c r="D49" s="7"/>
    </row>
    <row r="52" spans="4:6">
      <c r="F52" s="7"/>
    </row>
    <row r="53" spans="4:6">
      <c r="D53" s="7"/>
      <c r="E53" s="7"/>
      <c r="F53" s="7"/>
    </row>
  </sheetData>
  <mergeCells count="1">
    <mergeCell ref="A11:F11"/>
  </mergeCells>
  <phoneticPr fontId="1" type="noConversion"/>
  <pageMargins left="1.1811023622047245" right="0.51181102362204722" top="0.74803149606299213" bottom="0.74803149606299213" header="0.51181102362204722" footer="0.51181102362204722"/>
  <pageSetup paperSize="9" scale="8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SHCHELIN</dc:creator>
  <cp:lastModifiedBy>minfin user</cp:lastModifiedBy>
  <cp:lastPrinted>2016-02-26T13:53:35Z</cp:lastPrinted>
  <dcterms:created xsi:type="dcterms:W3CDTF">2008-09-28T08:54:06Z</dcterms:created>
  <dcterms:modified xsi:type="dcterms:W3CDTF">2016-02-29T12:52:41Z</dcterms:modified>
</cp:coreProperties>
</file>