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1595" tabRatio="535"/>
  </bookViews>
  <sheets>
    <sheet name="Лист1" sheetId="2" r:id="rId1"/>
    <sheet name="Лист2" sheetId="3" r:id="rId2"/>
  </sheets>
  <definedNames>
    <definedName name="_xlnm.Print_Titles" localSheetId="0">Лист1!$4:$4</definedName>
    <definedName name="_xlnm.Print_Area" localSheetId="0">Лист1!$A$1:$N$50</definedName>
  </definedNames>
  <calcPr calcId="125725"/>
</workbook>
</file>

<file path=xl/calcChain.xml><?xml version="1.0" encoding="utf-8"?>
<calcChain xmlns="http://schemas.openxmlformats.org/spreadsheetml/2006/main">
  <c r="L41" i="2"/>
  <c r="J41"/>
  <c r="J33"/>
  <c r="J29"/>
  <c r="J21"/>
  <c r="K46"/>
  <c r="L46"/>
  <c r="J46"/>
  <c r="L21"/>
  <c r="L20"/>
  <c r="L14" s="1"/>
  <c r="L13" s="1"/>
  <c r="L33"/>
  <c r="L43"/>
  <c r="L39" s="1"/>
  <c r="J7"/>
  <c r="J6"/>
  <c r="L7"/>
  <c r="L29"/>
  <c r="J14"/>
  <c r="J13"/>
  <c r="L6"/>
  <c r="K19"/>
  <c r="K14" s="1"/>
  <c r="K13" s="1"/>
  <c r="L49"/>
  <c r="K43"/>
  <c r="K39" s="1"/>
  <c r="J43"/>
  <c r="J39" s="1"/>
  <c r="J5" s="1"/>
  <c r="K33"/>
  <c r="L27"/>
  <c r="L26"/>
  <c r="K49"/>
  <c r="J49"/>
  <c r="K7"/>
  <c r="K6"/>
  <c r="K21"/>
  <c r="N21"/>
  <c r="K26"/>
  <c r="J26"/>
  <c r="L24"/>
  <c r="K24"/>
  <c r="J24"/>
  <c r="K29"/>
  <c r="N31"/>
  <c r="N30"/>
  <c r="M49"/>
  <c r="N49"/>
  <c r="O49"/>
  <c r="K41"/>
  <c r="K5" l="1"/>
  <c r="L5"/>
</calcChain>
</file>

<file path=xl/sharedStrings.xml><?xml version="1.0" encoding="utf-8"?>
<sst xmlns="http://schemas.openxmlformats.org/spreadsheetml/2006/main" count="233" uniqueCount="126">
  <si>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</si>
  <si>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</si>
  <si>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</si>
  <si>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</si>
  <si>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</si>
  <si>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</si>
  <si>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</si>
  <si>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</si>
  <si>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</si>
  <si>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министерство промышленности и строительства Архангельской области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</si>
  <si>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</si>
  <si>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</si>
  <si>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</si>
  <si>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</si>
  <si>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</si>
  <si>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</si>
  <si>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Строительство детского сада на 280 мест в г. Новодвинске</t>
  </si>
  <si>
    <t>Строительство школы-сада в правобережной части г.Каргополя по ул.Чеснокова, 12б</t>
  </si>
  <si>
    <t>130 коек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</si>
  <si>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</si>
  <si>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</si>
  <si>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</si>
  <si>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</si>
  <si>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</si>
  <si>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</si>
  <si>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 xml:space="preserve">министерство промышленности и строительства Архангельской области </t>
  </si>
  <si>
    <t>администрация муниципального образования «Вельский муниципальный район»</t>
  </si>
  <si>
    <t>Строительство детского сада на 240 мест в пос. Березник Виноградовского района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</si>
  <si>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</si>
  <si>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</si>
  <si>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</si>
  <si>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</si>
  <si>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Примечание</t>
  </si>
  <si>
    <t>Приобретение детского сада на 60 мест в п. Пежма Вельского района</t>
  </si>
  <si>
    <t>60 мест</t>
  </si>
  <si>
    <t>администрация муниципального образования "Вельский муниципальный район"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</si>
  <si>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</si>
  <si>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</si>
  <si>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</si>
  <si>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</si>
  <si>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</si>
  <si>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</si>
  <si>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</si>
  <si>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субсидии на софинансирование капитальных вложений в объекты государственной собствености</t>
  </si>
  <si>
    <t>4500 м3/сутки</t>
  </si>
  <si>
    <t xml:space="preserve">Общий (предельный) объем бюджетных ассигнований бюджетов муниципальных образований на 2016 год 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</si>
  <si>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</si>
  <si>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Обеспечение объектами инженерной инфраструктуры земельных участков, предоставляемых для расселения ветхого и аварийного жилья в г.Архангельске</t>
  </si>
  <si>
    <t>1</t>
  </si>
  <si>
    <t>7=3-4-5-6</t>
  </si>
  <si>
    <t>Общий объем капитальных вложений по состоянию на 01.01.2016</t>
  </si>
  <si>
    <t xml:space="preserve">Общий (предельный) объем бюджетных ассигнований          на 2017 и 2018 годы </t>
  </si>
  <si>
    <t xml:space="preserve">Проект областной адресной инвестиционной программы на 2016 год </t>
  </si>
  <si>
    <t>25 100 кв. м   жилых площадей</t>
  </si>
  <si>
    <t>№                                    п/п</t>
  </si>
  <si>
    <t xml:space="preserve">Наименование объекта                                                                    </t>
  </si>
  <si>
    <t>ВСЕГО по областной адресной инвестиционной программе                                                                                                                                                                                                                 на 2016 год</t>
  </si>
  <si>
    <t>Общий (предельный) объем бюджетных ассигнований областного бюджета на 2016 год, тыс. руб.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</si>
  <si>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</si>
  <si>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</si>
  <si>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 xml:space="preserve">государственное бюджетное учреждение Архангельской области "Дирекция по развитию Соловецкого архипелага"
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</si>
  <si>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</si>
  <si>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</si>
  <si>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</si>
  <si>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</si>
  <si>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>Строительство (создание "под ключ")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</si>
  <si>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администрация муниципального образования "Приморский муниципальный район"</t>
  </si>
  <si>
    <t>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</si>
  <si>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Реконструкция автомобильной дороги Архангельск (от пос. Брин-Наволок) - Каргополь - Вытегра (до с. Прокшино) на участке Сухое - Самодед</t>
  </si>
  <si>
    <t>протяженность:                                             подъезда 11,8 км /                                 мостового перехода 11,5 п.м.</t>
  </si>
  <si>
    <t>реконструкция</t>
  </si>
  <si>
    <t xml:space="preserve">протяженность                                             подъезда 1,2 км                          </t>
  </si>
  <si>
    <t>Строительство автомобильной дороги Подъезд к дер. Боярская от автомобильной дороги Ломоносово - Ровдино</t>
  </si>
  <si>
    <t>Разработка проектной документации на строительство (реконструкцию) автомобильной дороги                           Усть-Ваеньга - Осиново - Фалюки (участок км 50 - км 63)</t>
  </si>
  <si>
    <t>Разработка проектной документации на строительство мостового перехода через реку Вага на км 2+067 автомобильной дороги Вельск - Шангалы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</si>
  <si>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</si>
  <si>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</si>
  <si>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</si>
  <si>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 xml:space="preserve">Строительство школы в дер. Погост Вельского района
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</si>
  <si>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</si>
  <si>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</si>
  <si>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</si>
  <si>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</si>
  <si>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</si>
  <si>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</si>
  <si>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</si>
  <si>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Строительство детского сада на 120 мест                                                          в г. Вельске</t>
  </si>
  <si>
    <t>Пристройка сценическо-зрительского комплекса к основному зданию и реконструкция существующего здания Архангельского театра кукол, г. Архангельск, пр. Троицкий, 5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</si>
  <si>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</si>
  <si>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</si>
  <si>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</si>
  <si>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IV. Программа модернизации здравоохранения Архангельской области                                                       на 2011 - 2016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</si>
  <si>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</si>
  <si>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</si>
  <si>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</si>
  <si>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</si>
  <si>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</si>
  <si>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</si>
  <si>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</si>
  <si>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</si>
  <si>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</si>
  <si>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</si>
  <si>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ФОК Онега</t>
  </si>
  <si>
    <t>Реконструкция водопроводных очистных сооружений в пос.Сия Пинежского района Архангельской области</t>
  </si>
  <si>
    <t>администрация муниципального образования «Пинежский муниципальный район»</t>
  </si>
  <si>
    <t>Строительство физкультурно-оздоровительного комплекса в п. Коноша Коношского района Архангельской области</t>
  </si>
  <si>
    <t>51 чел./смена</t>
  </si>
  <si>
    <t>МО "Коношский муниципальный район"</t>
  </si>
  <si>
    <t>40 м3/час</t>
  </si>
  <si>
    <t>1.4</t>
  </si>
  <si>
    <t>1.5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</si>
  <si>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 и строительство)</t>
  </si>
  <si>
    <t>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</si>
  <si>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</si>
  <si>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агентство по транспорту и связи Архангельской области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</si>
  <si>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</si>
  <si>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</si>
  <si>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Строительство детского сада на 120 мест в пос. Катунино Приморского района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</si>
  <si>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</si>
  <si>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</si>
  <si>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3.1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</si>
  <si>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</si>
  <si>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</si>
  <si>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>Строительство распределительных  газовых сетей в д. Куимиха Котласского района</t>
  </si>
  <si>
    <t>2. Развитие газификации в сельской местности</t>
  </si>
  <si>
    <t>3.2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</si>
</sst>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0" borderId="0" xfId="0" applyFont="1" applyBorder="1" applyAlignment="1"/>
    <xf numFmtId="0" fontId="4" fillId="0" borderId="0" xfId="0" applyFont="1" applyBorder="1"/>
    <xf numFmtId="43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3" fontId="3" fillId="2" borderId="1" xfId="1" applyFont="1" applyFill="1" applyBorder="1" applyAlignment="1">
      <alignment vertical="center" wrapText="1"/>
    </xf>
    <xf numFmtId="43" fontId="9" fillId="2" borderId="1" xfId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43" fontId="3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3" fontId="3" fillId="3" borderId="1" xfId="2" applyFont="1" applyFill="1" applyBorder="1" applyAlignment="1">
      <alignment vertical="center" wrapText="1"/>
    </xf>
    <xf numFmtId="43" fontId="3" fillId="3" borderId="1" xfId="2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3" fillId="3" borderId="1" xfId="2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/>
    </xf>
    <xf numFmtId="164" fontId="22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4" fontId="7" fillId="3" borderId="1" xfId="0" applyNumberFormat="1" applyFont="1" applyFill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Border="1"/>
    <xf numFmtId="43" fontId="8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7" fillId="0" borderId="7" xfId="0" applyNumberFormat="1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7" fillId="0" borderId="4" xfId="0" applyNumberFormat="1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70"/>
  <sheetViews>
    <sheetView showGridLines="0" tabSelected="1" zoomScale="50" zoomScaleNormal="50" workbookViewId="0">
      <selection activeCell="J2" sqref="J2:J3"/>
    </sheetView>
  </sheetViews>
  <sheetFormatPr defaultColWidth="9.140625" defaultRowHeight="15"/>
  <cols>
    <col min="1" max="1" width="7.5703125" style="2" customWidth="1"/>
    <col min="2" max="2" width="28.7109375" style="1" customWidth="1"/>
    <col min="3" max="3" width="19.85546875" style="1" customWidth="1"/>
    <col min="4" max="4" width="18.7109375" style="1" customWidth="1"/>
    <col min="5" max="5" width="22.42578125" style="1" customWidth="1"/>
    <col min="6" max="6" width="19.85546875" style="1" customWidth="1"/>
    <col min="7" max="7" width="23.5703125" style="1" customWidth="1"/>
    <col min="8" max="8" width="14" style="1" customWidth="1"/>
    <col min="9" max="9" width="12.7109375" style="1" customWidth="1"/>
    <col min="10" max="10" width="17.5703125" style="1" customWidth="1"/>
    <col min="11" max="11" width="20.5703125" style="1" hidden="1" customWidth="1"/>
    <col min="12" max="12" width="19.85546875" style="1" customWidth="1"/>
    <col min="13" max="13" width="19.7109375" style="1" hidden="1" customWidth="1"/>
    <col min="14" max="14" width="22.28515625" style="15" hidden="1" customWidth="1"/>
    <col min="15" max="15" width="5.5703125" style="1" hidden="1" customWidth="1"/>
    <col min="16" max="16" width="12.7109375" style="15" bestFit="1" customWidth="1"/>
    <col min="17" max="29" width="9.140625" style="15"/>
    <col min="30" max="16384" width="9.140625" style="1"/>
  </cols>
  <sheetData>
    <row r="1" spans="1:29" ht="23.25" customHeight="1">
      <c r="A1" s="88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5"/>
    </row>
    <row r="2" spans="1:29" s="45" customFormat="1" ht="65.25" customHeight="1">
      <c r="A2" s="107" t="s">
        <v>54</v>
      </c>
      <c r="B2" s="105" t="s">
        <v>55</v>
      </c>
      <c r="C2" s="95" t="s">
        <v>2</v>
      </c>
      <c r="D2" s="95" t="s">
        <v>3</v>
      </c>
      <c r="E2" s="95" t="s">
        <v>4</v>
      </c>
      <c r="F2" s="95" t="s">
        <v>20</v>
      </c>
      <c r="G2" s="95" t="s">
        <v>19</v>
      </c>
      <c r="H2" s="105" t="s">
        <v>5</v>
      </c>
      <c r="I2" s="105"/>
      <c r="J2" s="95" t="s">
        <v>58</v>
      </c>
      <c r="K2" s="95" t="s">
        <v>50</v>
      </c>
      <c r="L2" s="95" t="s">
        <v>57</v>
      </c>
      <c r="M2" s="97" t="s">
        <v>45</v>
      </c>
      <c r="N2" s="97" t="s">
        <v>51</v>
      </c>
      <c r="O2" s="105" t="s">
        <v>32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s="45" customFormat="1" ht="54.75" customHeight="1">
      <c r="A3" s="108"/>
      <c r="B3" s="105"/>
      <c r="C3" s="115"/>
      <c r="D3" s="96"/>
      <c r="E3" s="96"/>
      <c r="F3" s="96"/>
      <c r="G3" s="96"/>
      <c r="H3" s="7" t="s">
        <v>0</v>
      </c>
      <c r="I3" s="7" t="s">
        <v>10</v>
      </c>
      <c r="J3" s="96"/>
      <c r="K3" s="96"/>
      <c r="L3" s="96"/>
      <c r="M3" s="98"/>
      <c r="N3" s="98"/>
      <c r="O3" s="10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s="45" customFormat="1" ht="12.75" customHeight="1">
      <c r="A4" s="52">
        <v>1</v>
      </c>
      <c r="B4" s="54">
        <v>2</v>
      </c>
      <c r="C4" s="54">
        <v>3</v>
      </c>
      <c r="D4" s="53">
        <v>4</v>
      </c>
      <c r="E4" s="53">
        <v>5</v>
      </c>
      <c r="F4" s="53">
        <v>6</v>
      </c>
      <c r="G4" s="53">
        <v>7</v>
      </c>
      <c r="H4" s="54">
        <v>8</v>
      </c>
      <c r="I4" s="54">
        <v>9</v>
      </c>
      <c r="J4" s="53">
        <v>10</v>
      </c>
      <c r="K4" s="40"/>
      <c r="L4" s="40">
        <v>11</v>
      </c>
      <c r="M4" s="40">
        <v>6</v>
      </c>
      <c r="N4" s="40" t="s">
        <v>49</v>
      </c>
      <c r="O4" s="2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s="45" customFormat="1" ht="41.25" customHeight="1">
      <c r="A5" s="92" t="s">
        <v>56</v>
      </c>
      <c r="B5" s="93"/>
      <c r="C5" s="93"/>
      <c r="D5" s="93"/>
      <c r="E5" s="94"/>
      <c r="F5" s="70"/>
      <c r="G5" s="70"/>
      <c r="H5" s="70"/>
      <c r="I5" s="70"/>
      <c r="J5" s="72">
        <f>J6+J13+J21+J26+J29+J39+J49+J24+J33</f>
        <v>9652690.5677000005</v>
      </c>
      <c r="K5" s="72">
        <f>K6+K13+K21+K26+K29+K39+K49+K24+K33</f>
        <v>3654420.7154000001</v>
      </c>
      <c r="L5" s="72">
        <f>L6+L13+L21+L26+L29+L39+L49+L24+L33+L46</f>
        <v>1229040.42</v>
      </c>
      <c r="M5" s="59"/>
      <c r="N5" s="60"/>
      <c r="O5" s="2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59.25" customHeight="1">
      <c r="A6" s="99" t="s">
        <v>90</v>
      </c>
      <c r="B6" s="100"/>
      <c r="C6" s="100"/>
      <c r="D6" s="100"/>
      <c r="E6" s="100"/>
      <c r="F6" s="69"/>
      <c r="G6" s="69"/>
      <c r="H6" s="69"/>
      <c r="I6" s="69"/>
      <c r="J6" s="73">
        <f t="shared" ref="J6:L7" si="0">J7</f>
        <v>164498.81999999998</v>
      </c>
      <c r="K6" s="73">
        <f t="shared" si="0"/>
        <v>101857.49770000001</v>
      </c>
      <c r="L6" s="73">
        <f t="shared" si="0"/>
        <v>122173.52</v>
      </c>
      <c r="M6" s="64"/>
      <c r="N6" s="65"/>
      <c r="O6" s="26"/>
    </row>
    <row r="7" spans="1:29" s="45" customFormat="1" ht="113.25" customHeight="1">
      <c r="A7" s="109" t="s">
        <v>100</v>
      </c>
      <c r="B7" s="111"/>
      <c r="C7" s="111"/>
      <c r="D7" s="111"/>
      <c r="E7" s="111"/>
      <c r="F7" s="57"/>
      <c r="G7" s="57"/>
      <c r="H7" s="57"/>
      <c r="I7" s="57"/>
      <c r="J7" s="74">
        <f>SUM(J8:J12)</f>
        <v>164498.81999999998</v>
      </c>
      <c r="K7" s="74">
        <f t="shared" si="0"/>
        <v>101857.49770000001</v>
      </c>
      <c r="L7" s="74">
        <f>SUM(L8:L12)</f>
        <v>122173.52</v>
      </c>
      <c r="M7" s="64"/>
      <c r="N7" s="65"/>
      <c r="O7" s="2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5" customFormat="1" ht="118.5" customHeight="1">
      <c r="A8" s="67" t="s">
        <v>81</v>
      </c>
      <c r="B8" s="5" t="s">
        <v>47</v>
      </c>
      <c r="C8" s="47" t="s">
        <v>1</v>
      </c>
      <c r="D8" s="47" t="s">
        <v>7</v>
      </c>
      <c r="E8" s="21" t="s">
        <v>31</v>
      </c>
      <c r="F8" s="47" t="s">
        <v>25</v>
      </c>
      <c r="G8" s="47" t="s">
        <v>115</v>
      </c>
      <c r="H8" s="47">
        <v>2015</v>
      </c>
      <c r="I8" s="47">
        <v>2016</v>
      </c>
      <c r="J8" s="75">
        <v>99040.12</v>
      </c>
      <c r="K8" s="75">
        <v>101857.49770000001</v>
      </c>
      <c r="L8" s="75">
        <v>70762.720000000001</v>
      </c>
      <c r="M8" s="64"/>
      <c r="N8" s="65"/>
      <c r="O8" s="2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5" customFormat="1" ht="105.75" customHeight="1">
      <c r="A9" s="67" t="s">
        <v>82</v>
      </c>
      <c r="B9" s="48" t="s">
        <v>103</v>
      </c>
      <c r="C9" s="47" t="s">
        <v>108</v>
      </c>
      <c r="D9" s="47" t="s">
        <v>7</v>
      </c>
      <c r="E9" s="47" t="s">
        <v>43</v>
      </c>
      <c r="F9" s="47" t="s">
        <v>9</v>
      </c>
      <c r="G9" s="47" t="s">
        <v>104</v>
      </c>
      <c r="H9" s="47">
        <v>2009</v>
      </c>
      <c r="I9" s="47">
        <v>2016</v>
      </c>
      <c r="J9" s="75">
        <v>42047.9</v>
      </c>
      <c r="K9" s="75">
        <v>101857.49770000001</v>
      </c>
      <c r="L9" s="75">
        <v>28000</v>
      </c>
      <c r="M9" s="64"/>
      <c r="N9" s="65"/>
      <c r="O9" s="2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5" customFormat="1" ht="146.25" customHeight="1">
      <c r="A10" s="67" t="s">
        <v>83</v>
      </c>
      <c r="B10" s="48" t="s">
        <v>111</v>
      </c>
      <c r="C10" s="47" t="s">
        <v>1</v>
      </c>
      <c r="D10" s="47" t="s">
        <v>14</v>
      </c>
      <c r="E10" s="21" t="s">
        <v>31</v>
      </c>
      <c r="F10" s="47" t="s">
        <v>25</v>
      </c>
      <c r="G10" s="47" t="s">
        <v>115</v>
      </c>
      <c r="H10" s="47">
        <v>2016</v>
      </c>
      <c r="I10" s="47">
        <v>2017</v>
      </c>
      <c r="J10" s="75">
        <v>7510.8</v>
      </c>
      <c r="K10" s="75">
        <v>101857.49770000001</v>
      </c>
      <c r="L10" s="75">
        <v>7510.8</v>
      </c>
      <c r="M10" s="64"/>
      <c r="N10" s="65"/>
      <c r="O10" s="2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s="45" customFormat="1" ht="167.25" customHeight="1">
      <c r="A11" s="67" t="s">
        <v>109</v>
      </c>
      <c r="B11" s="48" t="s">
        <v>112</v>
      </c>
      <c r="C11" s="47" t="s">
        <v>1</v>
      </c>
      <c r="D11" s="47" t="s">
        <v>14</v>
      </c>
      <c r="E11" s="21" t="s">
        <v>31</v>
      </c>
      <c r="F11" s="47" t="s">
        <v>25</v>
      </c>
      <c r="G11" s="47" t="s">
        <v>115</v>
      </c>
      <c r="H11" s="47">
        <v>2016</v>
      </c>
      <c r="I11" s="47">
        <v>2016</v>
      </c>
      <c r="J11" s="75">
        <v>2700</v>
      </c>
      <c r="K11" s="75">
        <v>101857.49770000001</v>
      </c>
      <c r="L11" s="75">
        <v>2700</v>
      </c>
      <c r="M11" s="64"/>
      <c r="N11" s="65"/>
      <c r="O11" s="2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s="45" customFormat="1" ht="112.5" customHeight="1">
      <c r="A12" s="67" t="s">
        <v>110</v>
      </c>
      <c r="B12" s="48" t="s">
        <v>113</v>
      </c>
      <c r="C12" s="47" t="s">
        <v>1</v>
      </c>
      <c r="D12" s="47" t="s">
        <v>14</v>
      </c>
      <c r="E12" s="21" t="s">
        <v>31</v>
      </c>
      <c r="F12" s="47" t="s">
        <v>25</v>
      </c>
      <c r="G12" s="47" t="s">
        <v>115</v>
      </c>
      <c r="H12" s="47">
        <v>2016</v>
      </c>
      <c r="I12" s="47">
        <v>2016</v>
      </c>
      <c r="J12" s="75">
        <v>13200</v>
      </c>
      <c r="K12" s="75">
        <v>101857.49770000001</v>
      </c>
      <c r="L12" s="75">
        <v>13200</v>
      </c>
      <c r="M12" s="64"/>
      <c r="N12" s="65"/>
      <c r="O12" s="2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1:29" ht="43.5" customHeight="1">
      <c r="A13" s="112" t="s">
        <v>84</v>
      </c>
      <c r="B13" s="113"/>
      <c r="C13" s="113"/>
      <c r="D13" s="113"/>
      <c r="E13" s="113"/>
      <c r="F13" s="69"/>
      <c r="G13" s="69"/>
      <c r="H13" s="69"/>
      <c r="I13" s="69"/>
      <c r="J13" s="73">
        <f>J14</f>
        <v>968663.23770000006</v>
      </c>
      <c r="K13" s="73">
        <f>K14</f>
        <v>606179.7977</v>
      </c>
      <c r="L13" s="73">
        <f>L14</f>
        <v>116335.3</v>
      </c>
      <c r="M13" s="64"/>
      <c r="N13" s="65"/>
      <c r="O13" s="26"/>
    </row>
    <row r="14" spans="1:29" s="45" customFormat="1" ht="43.5" customHeight="1">
      <c r="A14" s="109" t="s">
        <v>80</v>
      </c>
      <c r="B14" s="110"/>
      <c r="C14" s="110"/>
      <c r="D14" s="110"/>
      <c r="E14" s="110"/>
      <c r="F14" s="57"/>
      <c r="G14" s="57"/>
      <c r="H14" s="57"/>
      <c r="I14" s="57"/>
      <c r="J14" s="74">
        <f>SUM(J15:J20)</f>
        <v>968663.23770000006</v>
      </c>
      <c r="K14" s="74">
        <f>SUM(K15:K20)</f>
        <v>606179.7977</v>
      </c>
      <c r="L14" s="74">
        <f>SUM(L15:L20)</f>
        <v>116335.3</v>
      </c>
      <c r="M14" s="64"/>
      <c r="N14" s="65"/>
      <c r="O14" s="2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</row>
    <row r="15" spans="1:29" ht="109.5" hidden="1" customHeight="1">
      <c r="A15" s="67" t="s">
        <v>81</v>
      </c>
      <c r="B15" s="48" t="s">
        <v>86</v>
      </c>
      <c r="C15" s="47" t="s">
        <v>6</v>
      </c>
      <c r="D15" s="47" t="s">
        <v>7</v>
      </c>
      <c r="E15" s="47" t="s">
        <v>8</v>
      </c>
      <c r="F15" s="47" t="s">
        <v>9</v>
      </c>
      <c r="G15" s="47" t="s">
        <v>26</v>
      </c>
      <c r="H15" s="47">
        <v>2014</v>
      </c>
      <c r="I15" s="47">
        <v>2016</v>
      </c>
      <c r="J15" s="75">
        <v>129782.1977</v>
      </c>
      <c r="K15" s="75">
        <v>101857.49770000001</v>
      </c>
      <c r="L15" s="75">
        <v>0</v>
      </c>
      <c r="M15" s="42">
        <v>100</v>
      </c>
      <c r="N15" s="37">
        <v>0</v>
      </c>
      <c r="O15" s="26"/>
    </row>
    <row r="16" spans="1:29" ht="99.75" hidden="1" customHeight="1">
      <c r="A16" s="67" t="s">
        <v>82</v>
      </c>
      <c r="B16" s="48" t="s">
        <v>27</v>
      </c>
      <c r="C16" s="47" t="s">
        <v>28</v>
      </c>
      <c r="D16" s="47" t="s">
        <v>7</v>
      </c>
      <c r="E16" s="47" t="s">
        <v>8</v>
      </c>
      <c r="F16" s="47" t="s">
        <v>9</v>
      </c>
      <c r="G16" s="47" t="s">
        <v>22</v>
      </c>
      <c r="H16" s="47">
        <v>2014</v>
      </c>
      <c r="I16" s="47">
        <v>2016</v>
      </c>
      <c r="J16" s="75">
        <v>242440</v>
      </c>
      <c r="K16" s="75">
        <v>126512.2</v>
      </c>
      <c r="L16" s="75">
        <v>0</v>
      </c>
      <c r="M16" s="42">
        <v>127.80000000000291</v>
      </c>
      <c r="N16" s="37">
        <v>0</v>
      </c>
      <c r="O16" s="26"/>
    </row>
    <row r="17" spans="1:29" ht="111.75" hidden="1" customHeight="1">
      <c r="A17" s="67" t="s">
        <v>83</v>
      </c>
      <c r="B17" s="48" t="s">
        <v>33</v>
      </c>
      <c r="C17" s="47" t="s">
        <v>34</v>
      </c>
      <c r="D17" s="47" t="s">
        <v>11</v>
      </c>
      <c r="E17" s="47" t="s">
        <v>8</v>
      </c>
      <c r="F17" s="47" t="s">
        <v>9</v>
      </c>
      <c r="G17" s="47" t="s">
        <v>35</v>
      </c>
      <c r="H17" s="47">
        <v>2014</v>
      </c>
      <c r="I17" s="47">
        <v>2015</v>
      </c>
      <c r="J17" s="75">
        <v>66376</v>
      </c>
      <c r="K17" s="75">
        <v>43000</v>
      </c>
      <c r="L17" s="75">
        <v>0</v>
      </c>
      <c r="M17" s="43">
        <v>376</v>
      </c>
      <c r="N17" s="37">
        <v>0</v>
      </c>
      <c r="O17" s="26"/>
    </row>
    <row r="18" spans="1:29" ht="96" customHeight="1">
      <c r="A18" s="67" t="s">
        <v>81</v>
      </c>
      <c r="B18" s="48" t="s">
        <v>16</v>
      </c>
      <c r="C18" s="47" t="s">
        <v>12</v>
      </c>
      <c r="D18" s="47" t="s">
        <v>7</v>
      </c>
      <c r="E18" s="47" t="s">
        <v>8</v>
      </c>
      <c r="F18" s="47" t="s">
        <v>9</v>
      </c>
      <c r="G18" s="47" t="s">
        <v>23</v>
      </c>
      <c r="H18" s="47">
        <v>2013</v>
      </c>
      <c r="I18" s="47">
        <v>2016</v>
      </c>
      <c r="J18" s="75">
        <v>259480.42</v>
      </c>
      <c r="K18" s="75">
        <v>168704.1</v>
      </c>
      <c r="L18" s="75">
        <v>80776.3</v>
      </c>
      <c r="M18" s="44">
        <v>176.32000000000698</v>
      </c>
      <c r="N18" s="37">
        <v>0</v>
      </c>
      <c r="O18" s="26"/>
    </row>
    <row r="19" spans="1:29" ht="114" customHeight="1">
      <c r="A19" s="67" t="s">
        <v>82</v>
      </c>
      <c r="B19" s="49" t="s">
        <v>117</v>
      </c>
      <c r="C19" s="50" t="s">
        <v>6</v>
      </c>
      <c r="D19" s="47" t="s">
        <v>7</v>
      </c>
      <c r="E19" s="47" t="s">
        <v>8</v>
      </c>
      <c r="F19" s="47" t="s">
        <v>25</v>
      </c>
      <c r="G19" s="47" t="s">
        <v>118</v>
      </c>
      <c r="H19" s="47">
        <v>2015</v>
      </c>
      <c r="I19" s="47">
        <v>2017</v>
      </c>
      <c r="J19" s="76">
        <v>98713.1</v>
      </c>
      <c r="K19" s="76">
        <f>J19-L19</f>
        <v>93713.1</v>
      </c>
      <c r="L19" s="76">
        <v>5000</v>
      </c>
      <c r="M19" s="42">
        <v>0</v>
      </c>
      <c r="N19" s="37">
        <v>0</v>
      </c>
      <c r="O19" s="26"/>
    </row>
    <row r="20" spans="1:29" s="15" customFormat="1" ht="110.25" customHeight="1">
      <c r="A20" s="67" t="s">
        <v>83</v>
      </c>
      <c r="B20" s="32" t="s">
        <v>17</v>
      </c>
      <c r="C20" s="29" t="s">
        <v>15</v>
      </c>
      <c r="D20" s="29" t="s">
        <v>7</v>
      </c>
      <c r="E20" s="29" t="s">
        <v>8</v>
      </c>
      <c r="F20" s="29" t="s">
        <v>9</v>
      </c>
      <c r="G20" s="29" t="s">
        <v>24</v>
      </c>
      <c r="H20" s="47">
        <v>2013</v>
      </c>
      <c r="I20" s="29">
        <v>2016</v>
      </c>
      <c r="J20" s="75">
        <v>171871.52</v>
      </c>
      <c r="K20" s="75">
        <v>72392.899999999994</v>
      </c>
      <c r="L20" s="75">
        <f>39478.6-3748.6+829-5000-1000</f>
        <v>30559</v>
      </c>
      <c r="M20" s="42">
        <v>100</v>
      </c>
      <c r="N20" s="38">
        <v>0</v>
      </c>
      <c r="O20" s="27"/>
    </row>
    <row r="21" spans="1:29" s="15" customFormat="1" ht="42.75" customHeight="1">
      <c r="A21" s="99" t="s">
        <v>89</v>
      </c>
      <c r="B21" s="100"/>
      <c r="C21" s="100"/>
      <c r="D21" s="100"/>
      <c r="E21" s="100"/>
      <c r="F21" s="71"/>
      <c r="G21" s="71"/>
      <c r="H21" s="71"/>
      <c r="I21" s="71"/>
      <c r="J21" s="77">
        <f>J22+J23</f>
        <v>779417.36</v>
      </c>
      <c r="K21" s="77">
        <f>K22</f>
        <v>0</v>
      </c>
      <c r="L21" s="77">
        <f>L22+L23</f>
        <v>54000</v>
      </c>
      <c r="M21" s="9"/>
      <c r="N21" s="9">
        <f>SUM(N20:N20)</f>
        <v>0</v>
      </c>
      <c r="O21" s="27"/>
    </row>
    <row r="22" spans="1:29" s="46" customFormat="1" ht="131.25" customHeight="1">
      <c r="A22" s="8">
        <v>1</v>
      </c>
      <c r="B22" s="5" t="s">
        <v>87</v>
      </c>
      <c r="C22" s="4" t="s">
        <v>88</v>
      </c>
      <c r="D22" s="4" t="s">
        <v>7</v>
      </c>
      <c r="E22" s="21" t="s">
        <v>31</v>
      </c>
      <c r="F22" s="47" t="s">
        <v>25</v>
      </c>
      <c r="G22" s="47" t="s">
        <v>115</v>
      </c>
      <c r="H22" s="21">
        <v>2015</v>
      </c>
      <c r="I22" s="21">
        <v>2017</v>
      </c>
      <c r="J22" s="78">
        <v>574417.36</v>
      </c>
      <c r="K22" s="78"/>
      <c r="L22" s="75">
        <v>44000</v>
      </c>
      <c r="M22" s="9"/>
      <c r="N22" s="9"/>
      <c r="O22" s="27"/>
    </row>
    <row r="23" spans="1:29" s="46" customFormat="1" ht="120" customHeight="1">
      <c r="A23" s="19">
        <v>2</v>
      </c>
      <c r="B23" s="48" t="s">
        <v>98</v>
      </c>
      <c r="C23" s="47" t="s">
        <v>99</v>
      </c>
      <c r="D23" s="47" t="s">
        <v>7</v>
      </c>
      <c r="E23" s="21" t="s">
        <v>31</v>
      </c>
      <c r="F23" s="47" t="s">
        <v>25</v>
      </c>
      <c r="G23" s="47" t="s">
        <v>115</v>
      </c>
      <c r="H23" s="47">
        <v>2015</v>
      </c>
      <c r="I23" s="47">
        <v>2016</v>
      </c>
      <c r="J23" s="75">
        <v>205000</v>
      </c>
      <c r="K23" s="75"/>
      <c r="L23" s="75">
        <v>10000</v>
      </c>
      <c r="M23" s="9"/>
      <c r="N23" s="9"/>
      <c r="O23" s="27"/>
    </row>
    <row r="24" spans="1:29" s="46" customFormat="1" ht="34.5" customHeight="1">
      <c r="A24" s="112" t="s">
        <v>91</v>
      </c>
      <c r="B24" s="113"/>
      <c r="C24" s="113"/>
      <c r="D24" s="113"/>
      <c r="E24" s="113"/>
      <c r="F24" s="69"/>
      <c r="G24" s="69"/>
      <c r="H24" s="69"/>
      <c r="I24" s="69"/>
      <c r="J24" s="73">
        <f>J25</f>
        <v>2810533.82</v>
      </c>
      <c r="K24" s="79">
        <f>K25</f>
        <v>2612812.62</v>
      </c>
      <c r="L24" s="80">
        <f>L25</f>
        <v>197721.2</v>
      </c>
      <c r="M24" s="9"/>
      <c r="N24" s="9"/>
      <c r="O24" s="27"/>
    </row>
    <row r="25" spans="1:29" s="46" customFormat="1" ht="154.5" customHeight="1">
      <c r="A25" s="8">
        <v>1</v>
      </c>
      <c r="B25" s="20" t="s">
        <v>59</v>
      </c>
      <c r="C25" s="21" t="s">
        <v>18</v>
      </c>
      <c r="D25" s="21" t="s">
        <v>7</v>
      </c>
      <c r="E25" s="21" t="s">
        <v>13</v>
      </c>
      <c r="F25" s="21" t="s">
        <v>25</v>
      </c>
      <c r="G25" s="21" t="s">
        <v>64</v>
      </c>
      <c r="H25" s="21">
        <v>2014</v>
      </c>
      <c r="I25" s="21">
        <v>2016</v>
      </c>
      <c r="J25" s="78">
        <v>2810533.82</v>
      </c>
      <c r="K25" s="78">
        <v>2612812.62</v>
      </c>
      <c r="L25" s="75">
        <v>197721.2</v>
      </c>
      <c r="M25" s="9"/>
      <c r="N25" s="9"/>
      <c r="O25" s="27"/>
    </row>
    <row r="26" spans="1:29" ht="38.25" customHeight="1">
      <c r="A26" s="90" t="s">
        <v>92</v>
      </c>
      <c r="B26" s="91"/>
      <c r="C26" s="91"/>
      <c r="D26" s="91"/>
      <c r="E26" s="91"/>
      <c r="F26" s="102"/>
      <c r="G26" s="103"/>
      <c r="H26" s="103"/>
      <c r="I26" s="104"/>
      <c r="J26" s="81">
        <f>J27+J28</f>
        <v>2840244.48</v>
      </c>
      <c r="K26" s="81">
        <f>K27+K28</f>
        <v>112064.3</v>
      </c>
      <c r="L26" s="81">
        <f>L27+L28</f>
        <v>353058.6</v>
      </c>
      <c r="M26" s="61"/>
      <c r="N26" s="61"/>
      <c r="O26" s="26"/>
    </row>
    <row r="27" spans="1:29" s="45" customFormat="1" ht="168.75" customHeight="1">
      <c r="A27" s="62" t="s">
        <v>48</v>
      </c>
      <c r="B27" s="63" t="s">
        <v>65</v>
      </c>
      <c r="C27" s="14" t="s">
        <v>53</v>
      </c>
      <c r="D27" s="14" t="s">
        <v>7</v>
      </c>
      <c r="E27" s="21" t="s">
        <v>31</v>
      </c>
      <c r="F27" s="47" t="s">
        <v>25</v>
      </c>
      <c r="G27" s="47" t="s">
        <v>115</v>
      </c>
      <c r="H27" s="4">
        <v>2016</v>
      </c>
      <c r="I27" s="4">
        <v>2016</v>
      </c>
      <c r="J27" s="82">
        <v>1006065.82</v>
      </c>
      <c r="K27" s="82">
        <v>112064.3</v>
      </c>
      <c r="L27" s="82">
        <f>353058.6-L28</f>
        <v>235372.39999999997</v>
      </c>
      <c r="M27" s="61"/>
      <c r="N27" s="61"/>
      <c r="O27" s="2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spans="1:29" s="45" customFormat="1" ht="238.5" customHeight="1">
      <c r="A28" s="62" t="s">
        <v>36</v>
      </c>
      <c r="B28" s="63" t="s">
        <v>62</v>
      </c>
      <c r="C28" s="68" t="s">
        <v>85</v>
      </c>
      <c r="D28" s="14" t="s">
        <v>11</v>
      </c>
      <c r="E28" s="21" t="s">
        <v>8</v>
      </c>
      <c r="F28" s="4" t="s">
        <v>61</v>
      </c>
      <c r="G28" s="4" t="s">
        <v>63</v>
      </c>
      <c r="H28" s="4">
        <v>2015</v>
      </c>
      <c r="I28" s="4">
        <v>2017</v>
      </c>
      <c r="J28" s="82">
        <v>1834178.66</v>
      </c>
      <c r="K28" s="82"/>
      <c r="L28" s="82">
        <v>117686.2</v>
      </c>
      <c r="M28" s="61"/>
      <c r="N28" s="61"/>
      <c r="O28" s="2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s="15" customFormat="1" ht="41.25" customHeight="1">
      <c r="A29" s="112" t="s">
        <v>93</v>
      </c>
      <c r="B29" s="113"/>
      <c r="C29" s="113"/>
      <c r="D29" s="113"/>
      <c r="E29" s="113"/>
      <c r="F29" s="69"/>
      <c r="G29" s="69"/>
      <c r="H29" s="69"/>
      <c r="I29" s="69"/>
      <c r="J29" s="79">
        <f>J32+J30+J31</f>
        <v>856737.7</v>
      </c>
      <c r="K29" s="79">
        <f>K30+K31+K32</f>
        <v>130506.5</v>
      </c>
      <c r="L29" s="79">
        <f>L32+L31+L30</f>
        <v>59850</v>
      </c>
      <c r="M29" s="57"/>
      <c r="N29" s="58"/>
      <c r="O29" s="27"/>
    </row>
    <row r="30" spans="1:29" s="46" customFormat="1" ht="105" customHeight="1">
      <c r="A30" s="4">
        <v>1</v>
      </c>
      <c r="B30" s="39" t="s">
        <v>38</v>
      </c>
      <c r="C30" s="4" t="s">
        <v>40</v>
      </c>
      <c r="D30" s="4" t="s">
        <v>7</v>
      </c>
      <c r="E30" s="21" t="s">
        <v>8</v>
      </c>
      <c r="F30" s="4" t="s">
        <v>41</v>
      </c>
      <c r="G30" s="25" t="s">
        <v>66</v>
      </c>
      <c r="H30" s="4">
        <v>2015</v>
      </c>
      <c r="I30" s="4">
        <v>2017</v>
      </c>
      <c r="J30" s="82">
        <v>291567.3</v>
      </c>
      <c r="K30" s="82">
        <v>58200</v>
      </c>
      <c r="L30" s="75">
        <v>29500</v>
      </c>
      <c r="M30" s="28">
        <v>400</v>
      </c>
      <c r="N30" s="28">
        <f>J30-K30-L30-M30</f>
        <v>203467.3</v>
      </c>
      <c r="O30" s="27"/>
    </row>
    <row r="31" spans="1:29" s="46" customFormat="1" ht="116.25" customHeight="1">
      <c r="A31" s="4">
        <v>2</v>
      </c>
      <c r="B31" s="39" t="s">
        <v>37</v>
      </c>
      <c r="C31" s="4" t="s">
        <v>39</v>
      </c>
      <c r="D31" s="4" t="s">
        <v>7</v>
      </c>
      <c r="E31" s="21" t="s">
        <v>8</v>
      </c>
      <c r="F31" s="4" t="s">
        <v>41</v>
      </c>
      <c r="G31" s="25" t="s">
        <v>66</v>
      </c>
      <c r="H31" s="4">
        <v>2015</v>
      </c>
      <c r="I31" s="4">
        <v>2017</v>
      </c>
      <c r="J31" s="82">
        <v>565170.4</v>
      </c>
      <c r="K31" s="82">
        <v>48188.5</v>
      </c>
      <c r="L31" s="75">
        <v>7250</v>
      </c>
      <c r="M31" s="28">
        <v>500</v>
      </c>
      <c r="N31" s="28">
        <f>J31-K31-L31-M31</f>
        <v>509231.9</v>
      </c>
      <c r="O31" s="27"/>
    </row>
    <row r="32" spans="1:29" s="15" customFormat="1" ht="187.5" customHeight="1">
      <c r="A32" s="4">
        <v>3</v>
      </c>
      <c r="B32" s="39" t="s">
        <v>46</v>
      </c>
      <c r="C32" s="4" t="s">
        <v>1</v>
      </c>
      <c r="D32" s="4" t="s">
        <v>7</v>
      </c>
      <c r="E32" s="21" t="s">
        <v>8</v>
      </c>
      <c r="F32" s="4" t="s">
        <v>41</v>
      </c>
      <c r="G32" s="4" t="s">
        <v>60</v>
      </c>
      <c r="H32" s="4">
        <v>2015</v>
      </c>
      <c r="I32" s="4">
        <v>2016</v>
      </c>
      <c r="J32" s="75">
        <v>0</v>
      </c>
      <c r="K32" s="82">
        <v>24118</v>
      </c>
      <c r="L32" s="82">
        <v>23100</v>
      </c>
      <c r="M32" s="9">
        <v>0</v>
      </c>
      <c r="N32" s="28">
        <v>0</v>
      </c>
      <c r="O32" s="27"/>
    </row>
    <row r="33" spans="1:29" ht="40.5" customHeight="1">
      <c r="A33" s="112" t="s">
        <v>94</v>
      </c>
      <c r="B33" s="113"/>
      <c r="C33" s="113"/>
      <c r="D33" s="113"/>
      <c r="E33" s="113"/>
      <c r="F33" s="69"/>
      <c r="G33" s="69"/>
      <c r="H33" s="69"/>
      <c r="I33" s="69"/>
      <c r="J33" s="79">
        <f>SUM(J34:J38)</f>
        <v>1007660.6</v>
      </c>
      <c r="K33" s="79">
        <f>SUM(K34:K38)</f>
        <v>0</v>
      </c>
      <c r="L33" s="85">
        <f>SUM(L34:L38)</f>
        <v>224540.40000000002</v>
      </c>
      <c r="M33" s="55"/>
      <c r="N33" s="56"/>
      <c r="O33" s="26"/>
    </row>
    <row r="34" spans="1:29" ht="121.5" customHeight="1">
      <c r="A34" s="19">
        <v>1</v>
      </c>
      <c r="B34" s="33" t="s">
        <v>67</v>
      </c>
      <c r="C34" s="21" t="s">
        <v>42</v>
      </c>
      <c r="D34" s="4" t="s">
        <v>7</v>
      </c>
      <c r="E34" s="21" t="s">
        <v>31</v>
      </c>
      <c r="F34" s="4" t="s">
        <v>114</v>
      </c>
      <c r="G34" s="4" t="s">
        <v>30</v>
      </c>
      <c r="H34" s="21">
        <v>2015</v>
      </c>
      <c r="I34" s="21">
        <v>2017</v>
      </c>
      <c r="J34" s="75">
        <v>190569.1</v>
      </c>
      <c r="K34" s="75"/>
      <c r="L34" s="75">
        <v>151938.6</v>
      </c>
      <c r="M34" s="18"/>
      <c r="N34" s="24">
        <v>1662.3000000000002</v>
      </c>
      <c r="O34" s="26"/>
    </row>
    <row r="35" spans="1:29" ht="136.5" customHeight="1">
      <c r="A35" s="30">
        <v>2</v>
      </c>
      <c r="B35" s="48" t="s">
        <v>73</v>
      </c>
      <c r="C35" s="47" t="s">
        <v>1</v>
      </c>
      <c r="D35" s="47" t="s">
        <v>14</v>
      </c>
      <c r="E35" s="21" t="s">
        <v>31</v>
      </c>
      <c r="F35" s="4" t="s">
        <v>114</v>
      </c>
      <c r="G35" s="4" t="s">
        <v>30</v>
      </c>
      <c r="H35" s="47">
        <v>2016</v>
      </c>
      <c r="I35" s="47">
        <v>2016</v>
      </c>
      <c r="J35" s="75">
        <v>5295.7</v>
      </c>
      <c r="K35" s="75"/>
      <c r="L35" s="75">
        <v>5295.7</v>
      </c>
      <c r="M35" s="31"/>
      <c r="N35" s="31"/>
      <c r="O35" s="26"/>
    </row>
    <row r="36" spans="1:29" s="45" customFormat="1" ht="123" customHeight="1">
      <c r="A36" s="30">
        <v>3</v>
      </c>
      <c r="B36" s="48" t="s">
        <v>72</v>
      </c>
      <c r="C36" s="21" t="s">
        <v>71</v>
      </c>
      <c r="D36" s="4" t="s">
        <v>7</v>
      </c>
      <c r="E36" s="21" t="s">
        <v>31</v>
      </c>
      <c r="F36" s="4" t="s">
        <v>114</v>
      </c>
      <c r="G36" s="4" t="s">
        <v>30</v>
      </c>
      <c r="H36" s="47">
        <v>2016</v>
      </c>
      <c r="I36" s="47">
        <v>2016</v>
      </c>
      <c r="J36" s="75">
        <v>34505.1</v>
      </c>
      <c r="K36" s="75"/>
      <c r="L36" s="75">
        <v>33292</v>
      </c>
      <c r="M36" s="31"/>
      <c r="N36" s="31"/>
      <c r="O36" s="2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ht="126.75" customHeight="1">
      <c r="A37" s="30">
        <v>4</v>
      </c>
      <c r="B37" s="48" t="s">
        <v>68</v>
      </c>
      <c r="C37" s="21" t="s">
        <v>69</v>
      </c>
      <c r="D37" s="47" t="s">
        <v>70</v>
      </c>
      <c r="E37" s="21" t="s">
        <v>31</v>
      </c>
      <c r="F37" s="4" t="s">
        <v>114</v>
      </c>
      <c r="G37" s="4" t="s">
        <v>30</v>
      </c>
      <c r="H37" s="47">
        <v>2015</v>
      </c>
      <c r="I37" s="47">
        <v>2016</v>
      </c>
      <c r="J37" s="75">
        <v>773690.7</v>
      </c>
      <c r="K37" s="75"/>
      <c r="L37" s="75">
        <v>30414.1</v>
      </c>
      <c r="M37" s="31"/>
      <c r="N37" s="51"/>
      <c r="O37" s="26"/>
    </row>
    <row r="38" spans="1:29" ht="124.5" customHeight="1">
      <c r="A38" s="30">
        <v>5</v>
      </c>
      <c r="B38" s="48" t="s">
        <v>74</v>
      </c>
      <c r="C38" s="47" t="s">
        <v>1</v>
      </c>
      <c r="D38" s="47" t="s">
        <v>14</v>
      </c>
      <c r="E38" s="21" t="s">
        <v>31</v>
      </c>
      <c r="F38" s="4" t="s">
        <v>114</v>
      </c>
      <c r="G38" s="4" t="s">
        <v>30</v>
      </c>
      <c r="H38" s="47">
        <v>2016</v>
      </c>
      <c r="I38" s="47">
        <v>2016</v>
      </c>
      <c r="J38" s="75">
        <v>3600</v>
      </c>
      <c r="K38" s="75"/>
      <c r="L38" s="75">
        <v>3600</v>
      </c>
      <c r="M38" s="31">
        <v>0</v>
      </c>
      <c r="N38" s="41">
        <v>0</v>
      </c>
      <c r="O38" s="26"/>
    </row>
    <row r="39" spans="1:29" ht="54.75" customHeight="1">
      <c r="A39" s="112" t="s">
        <v>95</v>
      </c>
      <c r="B39" s="113"/>
      <c r="C39" s="113"/>
      <c r="D39" s="113"/>
      <c r="E39" s="113"/>
      <c r="F39" s="57"/>
      <c r="G39" s="57"/>
      <c r="H39" s="57"/>
      <c r="I39" s="57"/>
      <c r="J39" s="79">
        <f>J43+J40+J42</f>
        <v>138691.13</v>
      </c>
      <c r="K39" s="79">
        <f>K43+K40+K42</f>
        <v>91000</v>
      </c>
      <c r="L39" s="79">
        <f>L43+L40+L42</f>
        <v>25500</v>
      </c>
      <c r="M39" s="31"/>
      <c r="N39" s="23"/>
      <c r="O39" s="26"/>
    </row>
    <row r="40" spans="1:29" s="45" customFormat="1" ht="99.75" customHeight="1">
      <c r="A40" s="19">
        <v>1</v>
      </c>
      <c r="B40" s="48" t="s">
        <v>78</v>
      </c>
      <c r="C40" s="47" t="s">
        <v>29</v>
      </c>
      <c r="D40" s="47" t="s">
        <v>7</v>
      </c>
      <c r="E40" s="47" t="s">
        <v>8</v>
      </c>
      <c r="F40" s="47" t="s">
        <v>9</v>
      </c>
      <c r="G40" s="47" t="s">
        <v>26</v>
      </c>
      <c r="H40" s="21">
        <v>2013</v>
      </c>
      <c r="I40" s="21">
        <v>2016</v>
      </c>
      <c r="J40" s="75">
        <v>119191.13</v>
      </c>
      <c r="K40" s="75">
        <v>91000</v>
      </c>
      <c r="L40" s="75">
        <v>15000</v>
      </c>
      <c r="M40" s="31"/>
      <c r="N40" s="23"/>
      <c r="O40" s="2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s="45" customFormat="1" ht="23.25" customHeight="1">
      <c r="A41" s="109" t="s">
        <v>124</v>
      </c>
      <c r="B41" s="111"/>
      <c r="C41" s="111"/>
      <c r="D41" s="111"/>
      <c r="E41" s="111"/>
      <c r="F41" s="57"/>
      <c r="G41" s="57"/>
      <c r="H41" s="57"/>
      <c r="I41" s="57"/>
      <c r="J41" s="83">
        <f>J42</f>
        <v>15000</v>
      </c>
      <c r="K41" s="83">
        <f>K42+K43</f>
        <v>0</v>
      </c>
      <c r="L41" s="86">
        <f>L42</f>
        <v>6000</v>
      </c>
      <c r="M41" s="31"/>
      <c r="N41" s="23"/>
      <c r="O41" s="2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 s="45" customFormat="1" ht="149.25" customHeight="1">
      <c r="A42" s="66" t="s">
        <v>79</v>
      </c>
      <c r="B42" s="48" t="s">
        <v>123</v>
      </c>
      <c r="C42" s="21" t="s">
        <v>122</v>
      </c>
      <c r="D42" s="47" t="s">
        <v>7</v>
      </c>
      <c r="E42" s="47" t="s">
        <v>8</v>
      </c>
      <c r="F42" s="21" t="s">
        <v>61</v>
      </c>
      <c r="G42" s="47" t="s">
        <v>121</v>
      </c>
      <c r="H42" s="21">
        <v>2016</v>
      </c>
      <c r="I42" s="21">
        <v>2016</v>
      </c>
      <c r="J42" s="75">
        <v>15000</v>
      </c>
      <c r="K42" s="75"/>
      <c r="L42" s="75">
        <v>6000</v>
      </c>
      <c r="M42" s="31"/>
      <c r="N42" s="23"/>
      <c r="O42" s="2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s="45" customFormat="1" ht="66.75" customHeight="1">
      <c r="A43" s="109" t="s">
        <v>119</v>
      </c>
      <c r="B43" s="111"/>
      <c r="C43" s="111"/>
      <c r="D43" s="111"/>
      <c r="E43" s="111"/>
      <c r="F43" s="57"/>
      <c r="G43" s="57"/>
      <c r="H43" s="57"/>
      <c r="I43" s="57"/>
      <c r="J43" s="83">
        <f>J44+J45</f>
        <v>4500</v>
      </c>
      <c r="K43" s="83">
        <f>K44+K45</f>
        <v>0</v>
      </c>
      <c r="L43" s="86">
        <f>SUM(L44:L45)</f>
        <v>4500</v>
      </c>
      <c r="M43" s="31"/>
      <c r="N43" s="23"/>
      <c r="O43" s="2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s="45" customFormat="1" ht="126" customHeight="1">
      <c r="A44" s="66" t="s">
        <v>120</v>
      </c>
      <c r="B44" s="48" t="s">
        <v>77</v>
      </c>
      <c r="C44" s="21" t="s">
        <v>75</v>
      </c>
      <c r="D44" s="47" t="s">
        <v>14</v>
      </c>
      <c r="E44" s="21" t="s">
        <v>31</v>
      </c>
      <c r="F44" s="4" t="s">
        <v>114</v>
      </c>
      <c r="G44" s="4" t="s">
        <v>30</v>
      </c>
      <c r="H44" s="21">
        <v>2016</v>
      </c>
      <c r="I44" s="21">
        <v>2016</v>
      </c>
      <c r="J44" s="75">
        <v>2560</v>
      </c>
      <c r="K44" s="75"/>
      <c r="L44" s="75">
        <v>2560</v>
      </c>
      <c r="M44" s="31"/>
      <c r="N44" s="23"/>
      <c r="O44" s="2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s="45" customFormat="1" ht="128.25" customHeight="1">
      <c r="A45" s="67" t="s">
        <v>125</v>
      </c>
      <c r="B45" s="48" t="s">
        <v>101</v>
      </c>
      <c r="C45" s="21" t="s">
        <v>76</v>
      </c>
      <c r="D45" s="47" t="s">
        <v>14</v>
      </c>
      <c r="E45" s="21" t="s">
        <v>31</v>
      </c>
      <c r="F45" s="4" t="s">
        <v>114</v>
      </c>
      <c r="G45" s="4" t="s">
        <v>30</v>
      </c>
      <c r="H45" s="47">
        <v>2016</v>
      </c>
      <c r="I45" s="47">
        <v>2016</v>
      </c>
      <c r="J45" s="75">
        <v>1940</v>
      </c>
      <c r="K45" s="75"/>
      <c r="L45" s="75">
        <v>1940</v>
      </c>
      <c r="M45" s="31"/>
      <c r="N45" s="23"/>
      <c r="O45" s="2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s="45" customFormat="1" ht="92.25" customHeight="1">
      <c r="A46" s="112" t="s">
        <v>96</v>
      </c>
      <c r="B46" s="113"/>
      <c r="C46" s="113"/>
      <c r="D46" s="113"/>
      <c r="E46" s="113"/>
      <c r="F46" s="57"/>
      <c r="G46" s="57"/>
      <c r="H46" s="57"/>
      <c r="I46" s="57"/>
      <c r="J46" s="79">
        <f>J47</f>
        <v>100000</v>
      </c>
      <c r="K46" s="79">
        <f>K47</f>
        <v>0</v>
      </c>
      <c r="L46" s="79">
        <f>L47</f>
        <v>10000</v>
      </c>
      <c r="M46" s="31"/>
      <c r="N46" s="23"/>
      <c r="O46" s="2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s="45" customFormat="1" ht="132.75" customHeight="1">
      <c r="A47" s="30">
        <v>1</v>
      </c>
      <c r="B47" s="48" t="s">
        <v>105</v>
      </c>
      <c r="C47" s="47" t="s">
        <v>106</v>
      </c>
      <c r="D47" s="47" t="s">
        <v>7</v>
      </c>
      <c r="E47" s="47" t="s">
        <v>13</v>
      </c>
      <c r="F47" s="47" t="s">
        <v>25</v>
      </c>
      <c r="G47" s="47" t="s">
        <v>107</v>
      </c>
      <c r="H47" s="47">
        <v>2016</v>
      </c>
      <c r="I47" s="47">
        <v>2017</v>
      </c>
      <c r="J47" s="75">
        <v>100000</v>
      </c>
      <c r="K47" s="75"/>
      <c r="L47" s="75">
        <v>10000</v>
      </c>
      <c r="M47" s="31"/>
      <c r="N47" s="23"/>
      <c r="O47" s="2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s="45" customFormat="1" ht="132.75" hidden="1" customHeight="1">
      <c r="A48" s="19">
        <v>3</v>
      </c>
      <c r="B48" s="48" t="s">
        <v>102</v>
      </c>
      <c r="C48" s="47"/>
      <c r="D48" s="47" t="s">
        <v>7</v>
      </c>
      <c r="E48" s="47" t="s">
        <v>13</v>
      </c>
      <c r="F48" s="47" t="s">
        <v>25</v>
      </c>
      <c r="G48" s="47"/>
      <c r="H48" s="47"/>
      <c r="I48" s="47"/>
      <c r="J48" s="75"/>
      <c r="K48" s="75"/>
      <c r="L48" s="84">
        <v>10000</v>
      </c>
      <c r="M48" s="31"/>
      <c r="N48" s="23"/>
      <c r="O48" s="2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34" s="22" customFormat="1" ht="59.25" customHeight="1">
      <c r="A49" s="112" t="s">
        <v>116</v>
      </c>
      <c r="B49" s="113"/>
      <c r="C49" s="113"/>
      <c r="D49" s="113"/>
      <c r="E49" s="113"/>
      <c r="F49" s="57"/>
      <c r="G49" s="57"/>
      <c r="H49" s="57"/>
      <c r="I49" s="57"/>
      <c r="J49" s="79">
        <f>J50</f>
        <v>86243.42</v>
      </c>
      <c r="K49" s="79">
        <f>K50</f>
        <v>0</v>
      </c>
      <c r="L49" s="79">
        <f>L50</f>
        <v>65861.399999999994</v>
      </c>
      <c r="M49" s="9" t="e">
        <f>#REF!</f>
        <v>#REF!</v>
      </c>
      <c r="N49" s="9" t="e">
        <f>#REF!</f>
        <v>#REF!</v>
      </c>
      <c r="O49" s="9" t="e">
        <f>#REF!</f>
        <v>#REF!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4" ht="153.75" customHeight="1">
      <c r="A50" s="8">
        <v>1</v>
      </c>
      <c r="B50" s="33" t="s">
        <v>97</v>
      </c>
      <c r="C50" s="34" t="s">
        <v>44</v>
      </c>
      <c r="D50" s="21" t="s">
        <v>7</v>
      </c>
      <c r="E50" s="21" t="s">
        <v>8</v>
      </c>
      <c r="F50" s="21" t="s">
        <v>61</v>
      </c>
      <c r="G50" s="21" t="s">
        <v>21</v>
      </c>
      <c r="H50" s="4">
        <v>2015</v>
      </c>
      <c r="I50" s="4">
        <v>2016</v>
      </c>
      <c r="J50" s="82">
        <v>86243.42</v>
      </c>
      <c r="K50" s="75"/>
      <c r="L50" s="82">
        <v>65861.399999999994</v>
      </c>
      <c r="M50" s="9">
        <v>0</v>
      </c>
      <c r="N50" s="9">
        <v>0</v>
      </c>
      <c r="O50" s="4"/>
      <c r="Q50" s="87"/>
    </row>
    <row r="51" spans="1:34" ht="15.75" customHeight="1">
      <c r="A51" s="1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O51" s="10"/>
      <c r="AD51" s="15"/>
      <c r="AE51" s="15"/>
      <c r="AF51" s="15"/>
      <c r="AG51" s="15"/>
      <c r="AH51" s="15"/>
    </row>
    <row r="52" spans="1:34" s="3" customFormat="1" ht="21" customHeight="1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6"/>
      <c r="O52" s="1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34" s="3" customFormat="1" ht="20.25" customHeight="1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3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34" s="3" customFormat="1" ht="51.75" customHeight="1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3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34" s="3" customFormat="1" ht="17.25" customHeight="1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3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34" s="3" customFormat="1" ht="32.25" customHeight="1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3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34" s="3" customFormat="1" ht="17.25" customHeight="1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6"/>
      <c r="O57" s="13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34" s="3" customFormat="1" ht="15.7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6"/>
      <c r="O58" s="13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34" s="3" customFormat="1" ht="15.75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6"/>
      <c r="O59" s="13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34" s="3" customFormat="1" ht="15.75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6"/>
      <c r="O60" s="13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34" s="3" customFormat="1" ht="36.75" customHeight="1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3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34" s="3" customFormat="1" ht="30" customHeight="1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3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34" s="3" customFormat="1" ht="15.7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6"/>
      <c r="O63" s="13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34" s="3" customFormat="1" ht="16.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6"/>
      <c r="O64" s="13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s="3" customFormat="1" ht="15.7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6"/>
      <c r="O65" s="13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s="3" customFormat="1" ht="15.7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6"/>
      <c r="O66" s="13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s="3" customFormat="1" ht="15.75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6"/>
      <c r="O67" s="13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.75">
      <c r="A68" s="6"/>
      <c r="B68" s="10"/>
      <c r="C68" s="10"/>
      <c r="D68" s="10"/>
      <c r="E68" s="10"/>
      <c r="F68" s="10"/>
      <c r="G68" s="10"/>
      <c r="H68" s="10"/>
      <c r="I68" s="10"/>
      <c r="J68" s="17"/>
      <c r="K68" s="10"/>
      <c r="L68" s="10"/>
      <c r="M68" s="10"/>
      <c r="O68" s="10"/>
    </row>
    <row r="69" spans="1:29" ht="15.75">
      <c r="A69" s="6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6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</sheetData>
  <mergeCells count="37">
    <mergeCell ref="A62:L62"/>
    <mergeCell ref="A55:L55"/>
    <mergeCell ref="A56:L56"/>
    <mergeCell ref="B2:B3"/>
    <mergeCell ref="H2:I2"/>
    <mergeCell ref="G2:G3"/>
    <mergeCell ref="E2:E3"/>
    <mergeCell ref="A24:E24"/>
    <mergeCell ref="A29:E29"/>
    <mergeCell ref="A61:L61"/>
    <mergeCell ref="A41:E41"/>
    <mergeCell ref="A53:L53"/>
    <mergeCell ref="K2:K3"/>
    <mergeCell ref="A46:E46"/>
    <mergeCell ref="A49:E49"/>
    <mergeCell ref="C2:C3"/>
    <mergeCell ref="A54:L54"/>
    <mergeCell ref="F2:F3"/>
    <mergeCell ref="F26:I26"/>
    <mergeCell ref="O2:O3"/>
    <mergeCell ref="A2:A3"/>
    <mergeCell ref="M2:M3"/>
    <mergeCell ref="A14:E14"/>
    <mergeCell ref="A21:E21"/>
    <mergeCell ref="A7:E7"/>
    <mergeCell ref="A33:E33"/>
    <mergeCell ref="D2:D3"/>
    <mergeCell ref="A39:E39"/>
    <mergeCell ref="A43:E43"/>
    <mergeCell ref="A13:E13"/>
    <mergeCell ref="A1:N1"/>
    <mergeCell ref="A26:E26"/>
    <mergeCell ref="A5:E5"/>
    <mergeCell ref="L2:L3"/>
    <mergeCell ref="N2:N3"/>
    <mergeCell ref="J2:J3"/>
    <mergeCell ref="A6:E6"/>
  </mergeCells>
  <phoneticPr fontId="6" type="noConversion"/>
  <printOptions horizontalCentered="1"/>
  <pageMargins left="0.23622047244094491" right="0.23622047244094491" top="0.94488188976377963" bottom="0.55118110236220474" header="0.31496062992125984" footer="0.31496062992125984"/>
  <pageSetup paperSize="9" scale="68" fitToHeight="0" orientation="landscape" r:id="rId1"/>
  <headerFooter differentFirst="1">
    <oddHeader>Страница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User</cp:lastModifiedBy>
  <cp:lastPrinted>2015-11-09T09:49:18Z</cp:lastPrinted>
  <dcterms:created xsi:type="dcterms:W3CDTF">2014-05-08T06:25:05Z</dcterms:created>
  <dcterms:modified xsi:type="dcterms:W3CDTF">2015-11-09T09:49:22Z</dcterms:modified>
</cp:coreProperties>
</file>