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1640" tabRatio="535"/>
  </bookViews>
  <sheets>
    <sheet name="Лист1" sheetId="2" r:id="rId1"/>
    <sheet name="Лист2" sheetId="3" r:id="rId2"/>
  </sheets>
  <definedNames>
    <definedName name="_xlnm.Print_Titles" localSheetId="0">Лист1!$2:$3</definedName>
    <definedName name="_xlnm.Print_Area" localSheetId="0">Лист1!$A$1:$M$87</definedName>
  </definedNames>
  <calcPr calcId="125725"/>
</workbook>
</file>

<file path=xl/calcChain.xml><?xml version="1.0" encoding="utf-8"?>
<calcChain xmlns="http://schemas.openxmlformats.org/spreadsheetml/2006/main">
  <c r="J7" i="2"/>
  <c r="K35" l="1"/>
  <c r="L35"/>
  <c r="J35"/>
  <c r="K41"/>
  <c r="L41"/>
  <c r="J41"/>
  <c r="J30" l="1"/>
  <c r="L30"/>
  <c r="K30"/>
  <c r="M34"/>
  <c r="L73"/>
  <c r="L47"/>
  <c r="J47"/>
  <c r="K47"/>
  <c r="M58"/>
  <c r="M57"/>
  <c r="M15"/>
  <c r="M83"/>
  <c r="M86"/>
  <c r="M87"/>
  <c r="L70"/>
  <c r="K70"/>
  <c r="K73"/>
  <c r="M73" s="1"/>
  <c r="J73"/>
  <c r="L82"/>
  <c r="M82" s="1"/>
  <c r="J82"/>
  <c r="M33"/>
  <c r="L85"/>
  <c r="M85" s="1"/>
  <c r="K66"/>
  <c r="K79"/>
  <c r="J70"/>
  <c r="M46"/>
  <c r="M45"/>
  <c r="L79"/>
  <c r="M81"/>
  <c r="J79"/>
  <c r="J10"/>
  <c r="M62"/>
  <c r="L60"/>
  <c r="J63"/>
  <c r="J24"/>
  <c r="M53"/>
  <c r="M54"/>
  <c r="M55"/>
  <c r="M56"/>
  <c r="A49"/>
  <c r="A50" s="1"/>
  <c r="A51" s="1"/>
  <c r="A52" s="1"/>
  <c r="A53" s="1"/>
  <c r="A54" s="1"/>
  <c r="A55" s="1"/>
  <c r="A56" s="1"/>
  <c r="M28"/>
  <c r="L14"/>
  <c r="M14" s="1"/>
  <c r="L13"/>
  <c r="M13" s="1"/>
  <c r="M65"/>
  <c r="L63"/>
  <c r="K63"/>
  <c r="L16"/>
  <c r="M80"/>
  <c r="M79" s="1"/>
  <c r="M21"/>
  <c r="K7"/>
  <c r="M22"/>
  <c r="J16"/>
  <c r="J6" s="1"/>
  <c r="K16"/>
  <c r="M17"/>
  <c r="M16" s="1"/>
  <c r="M78"/>
  <c r="M77" s="1"/>
  <c r="L77"/>
  <c r="K77"/>
  <c r="J77"/>
  <c r="M76"/>
  <c r="M75" s="1"/>
  <c r="L75"/>
  <c r="K75"/>
  <c r="J75"/>
  <c r="M8"/>
  <c r="M9"/>
  <c r="M10"/>
  <c r="M11"/>
  <c r="M12"/>
  <c r="L24"/>
  <c r="M25"/>
  <c r="M26"/>
  <c r="M27"/>
  <c r="M29"/>
  <c r="M31"/>
  <c r="M32"/>
  <c r="M36"/>
  <c r="M37"/>
  <c r="J38"/>
  <c r="L38"/>
  <c r="K38"/>
  <c r="M40"/>
  <c r="M42"/>
  <c r="M43"/>
  <c r="M44"/>
  <c r="M48"/>
  <c r="M49"/>
  <c r="M51"/>
  <c r="M52"/>
  <c r="J60"/>
  <c r="K60"/>
  <c r="M61"/>
  <c r="M64"/>
  <c r="M63" s="1"/>
  <c r="J66"/>
  <c r="J59" s="1"/>
  <c r="L66"/>
  <c r="M68"/>
  <c r="M66" s="1"/>
  <c r="M71"/>
  <c r="M72"/>
  <c r="M74"/>
  <c r="J85"/>
  <c r="M39"/>
  <c r="M38" s="1"/>
  <c r="K24"/>
  <c r="K59" l="1"/>
  <c r="M60"/>
  <c r="M59" s="1"/>
  <c r="J4"/>
  <c r="M35"/>
  <c r="K23"/>
  <c r="J23"/>
  <c r="L23"/>
  <c r="M70"/>
  <c r="M24"/>
  <c r="M41"/>
  <c r="K6"/>
  <c r="M7"/>
  <c r="M6" s="1"/>
  <c r="M30"/>
  <c r="M47"/>
  <c r="L59"/>
  <c r="L7"/>
  <c r="L6" s="1"/>
  <c r="L4" l="1"/>
  <c r="K4"/>
  <c r="M23"/>
  <c r="M4" s="1"/>
</calcChain>
</file>

<file path=xl/sharedStrings.xml><?xml version="1.0" encoding="utf-8"?>
<sst xmlns="http://schemas.openxmlformats.org/spreadsheetml/2006/main" count="400" uniqueCount="182">
  <si>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</si>
  <si>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</si>
  <si>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</si>
  <si>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</si>
  <si>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</si>
  <si>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</si>
  <si>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</si>
  <si>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</si>
  <si>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</si>
  <si>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</si>
  <si>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</si>
  <si>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</si>
  <si>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</si>
  <si>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</si>
  <si>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</si>
  <si>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</si>
  <si>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</si>
  <si>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</si>
  <si>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</si>
  <si>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</si>
  <si>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</si>
  <si>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>администрация муниципального образования «Вельский муниципальный район»</t>
  </si>
  <si>
    <t>240 мест</t>
  </si>
  <si>
    <t>90 мест</t>
  </si>
  <si>
    <t>ГКУ Архангельской области "Дорожное агентство "Архангельскавтодор"</t>
  </si>
  <si>
    <t>бюджетные инвестиции в объекты государственной собственности Архангельской области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</si>
  <si>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</si>
  <si>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</si>
  <si>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</si>
  <si>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</si>
  <si>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</si>
  <si>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</si>
  <si>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</si>
  <si>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</si>
  <si>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</si>
  <si>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1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</si>
  <si>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</si>
  <si>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</si>
  <si>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</si>
  <si>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</si>
  <si>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</si>
  <si>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</si>
  <si>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администрация муниципального образования "Приморский муниципальный район"</t>
  </si>
  <si>
    <t>реконструкция</t>
  </si>
  <si>
    <t xml:space="preserve">протяженность дороги 2,1 км                          </t>
  </si>
  <si>
    <t xml:space="preserve">протяженность дороги 1,6 км                          </t>
  </si>
  <si>
    <t>Разработка проектной документации на строительство подъезда к с. Шеговары от автомобильной дороги М-8 "Холмогоры" в Шенкурском районе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</si>
  <si>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</si>
  <si>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</si>
  <si>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</si>
  <si>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</si>
  <si>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</si>
  <si>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</si>
  <si>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101 991,94 кв. м жилых площадей</t>
  </si>
  <si>
    <t>330 мест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</si>
  <si>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</si>
  <si>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</si>
  <si>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</si>
  <si>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</si>
  <si>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</si>
  <si>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(2014 - 2017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</si>
  <si>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</si>
  <si>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</si>
  <si>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</si>
  <si>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</si>
  <si>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</si>
  <si>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Разработка проектной документации на строительство подъезда к дер. Никифоровской от автомобильной дороги М-8 "Холмогоры" в Шенкурском районе</t>
  </si>
  <si>
    <t>администрация муниципального образования «Пинежский муниципальный район»</t>
  </si>
  <si>
    <t>40 м3/час</t>
  </si>
  <si>
    <t>1.4</t>
  </si>
  <si>
    <t>1.5</t>
  </si>
  <si>
    <t>ГКУ Архангельской области "Главное управление капитального строительства"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</si>
  <si>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</si>
  <si>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</si>
  <si>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</si>
  <si>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</si>
  <si>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</si>
  <si>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 xml:space="preserve">государственное казенное учреждение Архангельской области "Дирекция по развитию Соловецкого архипелага"
</t>
  </si>
  <si>
    <t xml:space="preserve">министерство строительства и архитектуры Архангельской области </t>
  </si>
  <si>
    <t>министерство транспорта Архангельской области</t>
  </si>
  <si>
    <t>Общий (предельный) объем бюджетных ассигнований областного бюджета на 2016 год</t>
  </si>
  <si>
    <t>Общий (предельный) объем бюджетных ассигнований областного бюджета на 2016 год с учетом изменений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</si>
  <si>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</si>
  <si>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администрация муниципального образования "Северодвинск"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</si>
  <si>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</si>
  <si>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ВСЕГО по областной адресной инвестиционной программе на 2016 год                                                   в том числе:</t>
  </si>
  <si>
    <t>Расходы на реализацию государственных программ Архангельской области и адресных программ Архангельской области за счет средств областного бюджета</t>
  </si>
  <si>
    <t>1. Развитие сети образовательных организаций в сельской местности</t>
  </si>
  <si>
    <t>Строительство школы в дер. Погост Вельского района</t>
  </si>
  <si>
    <t>2. Общеобразовательные организации и профессиональные образовательные организации в Архангельской области, в том числе:</t>
  </si>
  <si>
    <t>2.2</t>
  </si>
  <si>
    <t>860 мест</t>
  </si>
  <si>
    <t>администрация муниципального образования          «Ленский муниципальный район»</t>
  </si>
  <si>
    <t>Разработка проектно-сметной документации на строительство больницы в пос. Березник Виноградовского района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</si>
  <si>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здравоохранения Архангельской области (2013 - 2020 годы)"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</si>
  <si>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</si>
  <si>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</si>
  <si>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сети: водоснабжения – 37,5 м3/час,
теплоснабжения – 2,5 Гкал/час,
электроснабжения – 2000 кВА</t>
  </si>
  <si>
    <t>105 чел./смена</t>
  </si>
  <si>
    <t>20 чел./смена</t>
  </si>
  <si>
    <t>123,5 кв. м</t>
  </si>
  <si>
    <t>реконструкция водопроводных очистных сооружений в пос.Сия Пинежского района Архангельской области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</si>
  <si>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(проектирование, строительство, выполнение кадастровых работ)</t>
  </si>
  <si>
    <t>обеспечение земельных участков дорожной инфраструктурой для строительства многоквартирных домов в VII жилом районе (участок дороги ул.Стрелковая-ул.Карпогорская длиной 1650 м) (проектирование и строительство)</t>
  </si>
  <si>
    <t>проектирование транспортных развязок в муниципальном образовании "Город Архангельск"</t>
  </si>
  <si>
    <t>приобретение 3 жилых помещений в пос. Зеленник Верхнетоемского района</t>
  </si>
  <si>
    <t>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</si>
  <si>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строительство школы-сада в правобережной части г.Каргополя по ул.Чеснокова, 12б</t>
  </si>
  <si>
    <t>строительство детского сада на 120 мест                                                          в г. Вельске</t>
  </si>
  <si>
    <t>строительство школы на 860 учащихся в пос. Урдома Ленского района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</si>
  <si>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</si>
  <si>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общая площадь 987,08 кв. м</t>
  </si>
  <si>
    <t xml:space="preserve">протяженность                                             дороги 1,2 км                          </t>
  </si>
  <si>
    <t>протяженность:                                             дороги 11,8 км /                                 мостового перехода 11,5 п.м.</t>
  </si>
  <si>
    <t>реконструкция                    (в том числе с элементами реставрации)</t>
  </si>
  <si>
    <t xml:space="preserve">2. Развитие газификации в сельской местности                                                                                                                           </t>
  </si>
  <si>
    <t>1)</t>
  </si>
  <si>
    <t>2)</t>
  </si>
  <si>
    <t>Строительство распределительных  газовых сетей в дер. Куимиха Котласского района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</si>
  <si>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</si>
  <si>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(2014-2020 годы)"</t>
  </si>
  <si>
    <t>строительство детского сада на 280 мест                                          в г. Новодвинске</t>
  </si>
  <si>
    <t>строительство детского сада на 120 мест                                     в пос. Катунино Приморского района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</si>
  <si>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</si>
  <si>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40 мест</t>
  </si>
  <si>
    <t xml:space="preserve">Предлагаемые изменения 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</si>
  <si>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</si>
  <si>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</si>
  <si>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 xml:space="preserve">приобретение жилых помещений для граждан, лишившихся жилых помещений в результате пожара, произошедшего 06.01.2016 по ул. Цигломенской в г. Архангельске </t>
  </si>
  <si>
    <t>531,2 кв.м.</t>
  </si>
  <si>
    <t xml:space="preserve">приобретение жилых помещений для граждан, лишившихся жилых помещений в результате пожара, произошедшего 05.01.2016 в пос. Лайский Док Приморского района </t>
  </si>
  <si>
    <t>414,1 кв.м.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</si>
  <si>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</si>
  <si>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</si>
  <si>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</si>
  <si>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</si>
  <si>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Изменения в областной адресной инвестиционной программе при внесении изменений в областной закон об  областном бюджете, предусматривающих увеличение (уменьшение) объемов финансирования объектов капитального строительства за счет средств областного бюджета</t>
  </si>
  <si>
    <t>протяженность дороги 1,7 км</t>
  </si>
  <si>
    <t>бюджетные инвестиции в объекты в объекты государственной собственности Архангельской области</t>
  </si>
  <si>
    <t>протяженность дороги 1,5 км/протяженность моста 145 п.м.</t>
  </si>
  <si>
    <t>администрация муниципального образования «Верхнетоемский муниципальный район»</t>
  </si>
  <si>
    <t>132 места</t>
  </si>
  <si>
    <t>Строительство школы на 132 места Горковской средней школы в дер. Согра Верхнетоемского района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</si>
  <si>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</si>
  <si>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 xml:space="preserve">протяженность ливневой канализации 
494 м
</t>
  </si>
  <si>
    <t>протяженность дороги 1,65 км</t>
  </si>
  <si>
    <t>Проектирование 
и строительство здания специального учреждения Управления Федеральной миграционной службы Российской Федерации по Архангельской области 
в г. Архангельске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</si>
  <si>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</si>
  <si>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</si>
  <si>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</si>
  <si>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</si>
  <si>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3)</t>
  </si>
  <si>
    <t xml:space="preserve">протяженность дороги 0,2 км                          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</si>
  <si>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</si>
  <si>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Приобретение детского сада на 240 мест в пос. Березник Виноградовского района</t>
  </si>
  <si>
    <t>2.3</t>
  </si>
  <si>
    <t>средняя общеобразовательная школа с эстетическим уклоном на 240 мест в пос. Ерцево Коношского района</t>
  </si>
  <si>
    <t>министерство связи и информационных технологий Архангельской области</t>
  </si>
  <si>
    <t>ГАУ Архангельской области "Архангельский региональный многофункциональный центр предоставления государственных и муниципальных услуг"</t>
  </si>
  <si>
    <t>XIV.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"Эффективное государственное управление в Архангельской области                                                                                            (2014 - 2018 годы)"</t>
  </si>
  <si>
    <t xml:space="preserve">субсидия на приобретение объектов недвижимого имущества в государственную собственность </t>
  </si>
  <si>
    <t>Приобретение помещений для размещения двух отделений государственного автономного учреждения Архангельской области «Архангельский региональный многофункциональный центр предоставления государственных и муниципальных услуг» в городах Архангельск и Северодвинск</t>
  </si>
  <si>
    <t>776,4 кв. м.</t>
  </si>
  <si>
    <t xml:space="preserve"> Строительство мостового перехода через реку Устья на автомобильной дороге Октябрьский - Мягкославская (Некрасово) с подъездом к дер. Мягкославская </t>
  </si>
  <si>
    <r>
      <t xml:space="preserve">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 автомобильной дороги Усть-Ваеньга - Осиново - Фалюки </t>
    </r>
    <r>
      <rPr>
        <sz val="12"/>
        <rFont val="Times New Roman"/>
        <family val="1"/>
        <charset val="204"/>
      </rPr>
      <t>(до дер. Задориха)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на участке  </t>
    </r>
    <r>
      <rPr>
        <sz val="12"/>
        <rFont val="Times New Roman"/>
        <family val="1"/>
        <charset val="204"/>
      </rPr>
      <t>км 43+500 - км 63+000</t>
    </r>
  </si>
  <si>
    <t>Строительство автомобильной дороги Подъезд к дер. Боярская от автомобильной дороги Ломоносово - Ровдино</t>
  </si>
  <si>
    <t>Реконструкция автомобильной дороги Архангельск (от пос. Брин-Наволок) - Каргополь - Вытегра (до с. Прокшино)на участке Сухое - Самодед</t>
  </si>
  <si>
    <r>
      <t xml:space="preserve">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мостового перехода через реку Вага на км 2+067 автомобильной дороги Вельск - Шангалы</t>
    </r>
  </si>
  <si>
    <t>Строительство автомобильной дороги Котлас - Коряжма, км 0 - км 41 (1 пусковой комплекс)</t>
  </si>
  <si>
    <t>Разработка проектной документации на строительство мостового перехода через реку Устья на км 139+309 автомобильной дороги Шангалы - Квазеньга - Кизема</t>
  </si>
  <si>
    <t>Строительство моствого перехода через реку Устья на км 78+350 автомобильной дороги Вельск - Шангалы</t>
  </si>
  <si>
    <t>Разработка проектной документации на строительство мостового перехода через реку Сельменьга на автомобильной дороге Усть-Ваеньга - Осиново - Фалюки (до дер. Задориха)</t>
  </si>
  <si>
    <t>Реконструкция автомобильной дороги Архангельск (от пос. Брин-Наволок) - Каргополь - Вытегра (до с. Прокшино)на участке Самодед-Кяма</t>
  </si>
  <si>
    <t>Строительство автомобильной дороги Архангельск (от пос. Брин-Наволок) - Каргополь - Вытегра (до с. Прокшино)на участке км 124-км 132 с путепроводом на ст. Емца</t>
  </si>
  <si>
    <t>2.4</t>
  </si>
  <si>
    <t>приобретение учебной базы в пос. Октябрьский Устьянского района для нужд ГАПОУ АО "Устьянский индустриальный техникум"</t>
  </si>
  <si>
    <t>министерство образования и науки Архангельской области</t>
  </si>
  <si>
    <t>ГАПОУ Архангельской области "Устьянский индустриальный техникум"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</si>
  <si>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</si>
  <si>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97 020 кв. м   жилых площадей</t>
  </si>
  <si>
    <t>Строительство (создание "под ключ") многоквартирных домов, приобретение жилых помещений в много 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</si>
  <si>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обеспечение объектами инженерной инфраструктуры земельных участков, предоставляемых для расселения аварийного жилья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</si>
</sst>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  <numFmt numFmtId="166" formatCode="#,##0.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Calibri"/>
      <family val="2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0" borderId="0" xfId="0" applyFont="1" applyFill="1"/>
    <xf numFmtId="164" fontId="7" fillId="0" borderId="1" xfId="2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19" fillId="0" borderId="4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vertical="center" wrapText="1"/>
    </xf>
    <xf numFmtId="166" fontId="22" fillId="0" borderId="1" xfId="0" applyNumberFormat="1" applyFont="1" applyFill="1" applyBorder="1" applyAlignment="1">
      <alignment horizontal="right" vertical="center" indent="1"/>
    </xf>
    <xf numFmtId="166" fontId="3" fillId="0" borderId="1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2"/>
    </xf>
    <xf numFmtId="164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/>
    </xf>
    <xf numFmtId="0" fontId="11" fillId="0" borderId="5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/>
    </xf>
    <xf numFmtId="0" fontId="12" fillId="0" borderId="5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9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2 2 2" xfId="4"/>
    <cellStyle name="Финансовый 2 3" xfId="5"/>
    <cellStyle name="Финансовый 3" xfId="6"/>
    <cellStyle name="Финансовый 3 2" xfId="7"/>
    <cellStyle name="Финансовый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0"/>
  <sheetViews>
    <sheetView showGridLines="0" tabSelected="1" view="pageBreakPreview" zoomScale="70" zoomScaleNormal="59" zoomScaleSheetLayoutView="80" workbookViewId="0">
      <pane ySplit="3" topLeftCell="A4" activePane="bottomLeft" state="frozen"/>
      <selection pane="bottomLeft" activeCell="L39" sqref="L39"/>
    </sheetView>
  </sheetViews>
  <sheetFormatPr defaultRowHeight="15"/>
  <cols>
    <col min="1" max="1" width="6.28515625" style="70" customWidth="1"/>
    <col min="2" max="2" width="28.7109375" style="24" customWidth="1"/>
    <col min="3" max="3" width="19.85546875" style="24" customWidth="1"/>
    <col min="4" max="4" width="18.7109375" style="24" customWidth="1"/>
    <col min="5" max="5" width="22.42578125" style="24" customWidth="1"/>
    <col min="6" max="6" width="19.85546875" style="24" customWidth="1"/>
    <col min="7" max="7" width="23.5703125" style="24" customWidth="1"/>
    <col min="8" max="8" width="13" style="24" customWidth="1"/>
    <col min="9" max="9" width="12.7109375" style="24" customWidth="1"/>
    <col min="10" max="10" width="17.5703125" style="24" customWidth="1"/>
    <col min="11" max="11" width="19.85546875" style="24" customWidth="1"/>
    <col min="12" max="12" width="17.28515625" style="24" customWidth="1"/>
    <col min="13" max="13" width="18.42578125" style="24" customWidth="1"/>
    <col min="14" max="14" width="12.7109375" style="23" bestFit="1" customWidth="1"/>
    <col min="15" max="27" width="9.140625" style="23"/>
    <col min="28" max="16384" width="9.140625" style="24"/>
  </cols>
  <sheetData>
    <row r="1" spans="1:13" ht="49.5" customHeight="1">
      <c r="A1" s="110" t="s">
        <v>136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ht="75" customHeight="1">
      <c r="A2" s="113" t="s">
        <v>36</v>
      </c>
      <c r="B2" s="112" t="s">
        <v>37</v>
      </c>
      <c r="C2" s="104" t="s">
        <v>2</v>
      </c>
      <c r="D2" s="104" t="s">
        <v>3</v>
      </c>
      <c r="E2" s="104" t="s">
        <v>4</v>
      </c>
      <c r="F2" s="104" t="s">
        <v>16</v>
      </c>
      <c r="G2" s="104" t="s">
        <v>15</v>
      </c>
      <c r="H2" s="112" t="s">
        <v>5</v>
      </c>
      <c r="I2" s="112"/>
      <c r="J2" s="104" t="s">
        <v>38</v>
      </c>
      <c r="K2" s="104" t="s">
        <v>80</v>
      </c>
      <c r="L2" s="102" t="s">
        <v>125</v>
      </c>
      <c r="M2" s="104" t="s">
        <v>81</v>
      </c>
    </row>
    <row r="3" spans="1:13" ht="71.25" customHeight="1">
      <c r="A3" s="114"/>
      <c r="B3" s="112"/>
      <c r="C3" s="105"/>
      <c r="D3" s="106"/>
      <c r="E3" s="106"/>
      <c r="F3" s="106"/>
      <c r="G3" s="106"/>
      <c r="H3" s="1" t="s">
        <v>0</v>
      </c>
      <c r="I3" s="1" t="s">
        <v>9</v>
      </c>
      <c r="J3" s="106"/>
      <c r="K3" s="105"/>
      <c r="L3" s="103"/>
      <c r="M3" s="105"/>
    </row>
    <row r="4" spans="1:13" ht="41.25" customHeight="1">
      <c r="A4" s="107" t="s">
        <v>85</v>
      </c>
      <c r="B4" s="108"/>
      <c r="C4" s="108"/>
      <c r="D4" s="108"/>
      <c r="E4" s="109"/>
      <c r="F4" s="25"/>
      <c r="G4" s="25"/>
      <c r="H4" s="25"/>
      <c r="I4" s="25"/>
      <c r="J4" s="26">
        <f>J6+J23+J35+J38+J41+J59+J73+J47+J70+J85+J75+J77+J79+J82</f>
        <v>10765721.278000001</v>
      </c>
      <c r="K4" s="26">
        <f t="shared" ref="K4:M4" si="0">K6+K23+K35+K38+K41+K59+K73+K47+K70+K85+K75+K77+K79+K82</f>
        <v>1958301.7</v>
      </c>
      <c r="L4" s="26">
        <f t="shared" si="0"/>
        <v>24796.3</v>
      </c>
      <c r="M4" s="26">
        <f t="shared" si="0"/>
        <v>1983098</v>
      </c>
    </row>
    <row r="5" spans="1:13" ht="28.5" customHeight="1">
      <c r="A5" s="91" t="s">
        <v>86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ht="59.25" customHeight="1">
      <c r="A6" s="98" t="s">
        <v>56</v>
      </c>
      <c r="B6" s="99"/>
      <c r="C6" s="99"/>
      <c r="D6" s="99"/>
      <c r="E6" s="99"/>
      <c r="F6" s="27"/>
      <c r="G6" s="27"/>
      <c r="H6" s="27"/>
      <c r="I6" s="27"/>
      <c r="J6" s="28">
        <f>J7+J16+J22</f>
        <v>203960.12900000002</v>
      </c>
      <c r="K6" s="28">
        <f>K7+K16+K22</f>
        <v>109882.00000000001</v>
      </c>
      <c r="L6" s="28">
        <f>L7+L16+L22</f>
        <v>0</v>
      </c>
      <c r="M6" s="28">
        <f>M7+M16+M22</f>
        <v>109882.00000000001</v>
      </c>
    </row>
    <row r="7" spans="1:13" ht="113.25" customHeight="1">
      <c r="A7" s="89" t="s">
        <v>65</v>
      </c>
      <c r="B7" s="90"/>
      <c r="C7" s="90"/>
      <c r="D7" s="90"/>
      <c r="E7" s="90"/>
      <c r="F7" s="29"/>
      <c r="G7" s="29"/>
      <c r="H7" s="29"/>
      <c r="I7" s="29"/>
      <c r="J7" s="30">
        <f>SUM(J8:J12)</f>
        <v>189031.82900000003</v>
      </c>
      <c r="K7" s="30">
        <f>SUM(K8:K15)</f>
        <v>107615.40000000001</v>
      </c>
      <c r="L7" s="30">
        <f>SUM(L8:L15)</f>
        <v>0</v>
      </c>
      <c r="M7" s="30">
        <f>SUM(M8:M15)</f>
        <v>107615.40000000001</v>
      </c>
    </row>
    <row r="8" spans="1:13" ht="118.5" customHeight="1">
      <c r="A8" s="31" t="s">
        <v>49</v>
      </c>
      <c r="B8" s="2" t="s">
        <v>181</v>
      </c>
      <c r="C8" s="14" t="s">
        <v>97</v>
      </c>
      <c r="D8" s="1" t="s">
        <v>7</v>
      </c>
      <c r="E8" s="1" t="s">
        <v>25</v>
      </c>
      <c r="F8" s="1" t="s">
        <v>78</v>
      </c>
      <c r="G8" s="1" t="s">
        <v>71</v>
      </c>
      <c r="H8" s="1">
        <v>2015</v>
      </c>
      <c r="I8" s="1">
        <v>2016</v>
      </c>
      <c r="J8" s="9">
        <v>81056.298999999999</v>
      </c>
      <c r="K8" s="9">
        <v>69121.3</v>
      </c>
      <c r="L8" s="30"/>
      <c r="M8" s="32">
        <f t="shared" ref="M8:M15" si="1">K8+L8</f>
        <v>69121.3</v>
      </c>
    </row>
    <row r="9" spans="1:13" ht="107.25" customHeight="1">
      <c r="A9" s="31" t="s">
        <v>50</v>
      </c>
      <c r="B9" s="2" t="s">
        <v>101</v>
      </c>
      <c r="C9" s="1" t="s">
        <v>68</v>
      </c>
      <c r="D9" s="1" t="s">
        <v>43</v>
      </c>
      <c r="E9" s="1" t="s">
        <v>8</v>
      </c>
      <c r="F9" s="1" t="s">
        <v>78</v>
      </c>
      <c r="G9" s="1" t="s">
        <v>67</v>
      </c>
      <c r="H9" s="1">
        <v>2009</v>
      </c>
      <c r="I9" s="1">
        <v>2017</v>
      </c>
      <c r="J9" s="9">
        <v>59264.7</v>
      </c>
      <c r="K9" s="9">
        <v>342</v>
      </c>
      <c r="L9" s="78"/>
      <c r="M9" s="32">
        <f t="shared" si="1"/>
        <v>342</v>
      </c>
    </row>
    <row r="10" spans="1:13" ht="172.5" customHeight="1">
      <c r="A10" s="31" t="s">
        <v>51</v>
      </c>
      <c r="B10" s="2" t="s">
        <v>102</v>
      </c>
      <c r="C10" s="1" t="s">
        <v>144</v>
      </c>
      <c r="D10" s="1" t="s">
        <v>13</v>
      </c>
      <c r="E10" s="1" t="s">
        <v>25</v>
      </c>
      <c r="F10" s="1" t="s">
        <v>78</v>
      </c>
      <c r="G10" s="1" t="s">
        <v>71</v>
      </c>
      <c r="H10" s="1">
        <v>2015</v>
      </c>
      <c r="I10" s="1">
        <v>2017</v>
      </c>
      <c r="J10" s="9">
        <f>7510.8+25292.43</f>
        <v>32803.230000000003</v>
      </c>
      <c r="K10" s="9">
        <v>22244.5</v>
      </c>
      <c r="L10" s="34"/>
      <c r="M10" s="32">
        <f t="shared" si="1"/>
        <v>22244.5</v>
      </c>
    </row>
    <row r="11" spans="1:13" ht="175.5" customHeight="1">
      <c r="A11" s="31" t="s">
        <v>69</v>
      </c>
      <c r="B11" s="2" t="s">
        <v>103</v>
      </c>
      <c r="C11" s="1" t="s">
        <v>145</v>
      </c>
      <c r="D11" s="1" t="s">
        <v>13</v>
      </c>
      <c r="E11" s="1" t="s">
        <v>25</v>
      </c>
      <c r="F11" s="1" t="s">
        <v>78</v>
      </c>
      <c r="G11" s="1" t="s">
        <v>71</v>
      </c>
      <c r="H11" s="1">
        <v>2016</v>
      </c>
      <c r="I11" s="1">
        <v>2016</v>
      </c>
      <c r="J11" s="9">
        <v>2707.6</v>
      </c>
      <c r="K11" s="9">
        <v>2707.6</v>
      </c>
      <c r="L11" s="78"/>
      <c r="M11" s="32">
        <f t="shared" si="1"/>
        <v>2707.6</v>
      </c>
    </row>
    <row r="12" spans="1:13" ht="108.75" customHeight="1">
      <c r="A12" s="31" t="s">
        <v>70</v>
      </c>
      <c r="B12" s="2" t="s">
        <v>104</v>
      </c>
      <c r="C12" s="1" t="s">
        <v>1</v>
      </c>
      <c r="D12" s="1" t="s">
        <v>13</v>
      </c>
      <c r="E12" s="1" t="s">
        <v>25</v>
      </c>
      <c r="F12" s="1" t="s">
        <v>78</v>
      </c>
      <c r="G12" s="1" t="s">
        <v>71</v>
      </c>
      <c r="H12" s="1">
        <v>2016</v>
      </c>
      <c r="I12" s="1">
        <v>2016</v>
      </c>
      <c r="J12" s="9">
        <v>13200</v>
      </c>
      <c r="K12" s="9">
        <v>13200</v>
      </c>
      <c r="L12" s="33"/>
      <c r="M12" s="32">
        <f t="shared" si="1"/>
        <v>13200</v>
      </c>
    </row>
    <row r="13" spans="1:13" ht="140.44999999999999" hidden="1" customHeight="1">
      <c r="A13" s="35"/>
      <c r="B13" s="36" t="s">
        <v>128</v>
      </c>
      <c r="C13" s="37" t="s">
        <v>129</v>
      </c>
      <c r="D13" s="37" t="s">
        <v>10</v>
      </c>
      <c r="E13" s="37" t="s">
        <v>8</v>
      </c>
      <c r="F13" s="37" t="s">
        <v>78</v>
      </c>
      <c r="G13" s="37" t="s">
        <v>17</v>
      </c>
      <c r="H13" s="37">
        <v>2016</v>
      </c>
      <c r="I13" s="37">
        <v>2016</v>
      </c>
      <c r="J13" s="38">
        <v>19127.5</v>
      </c>
      <c r="K13" s="38">
        <v>0</v>
      </c>
      <c r="L13" s="39">
        <f>19100-19100</f>
        <v>0</v>
      </c>
      <c r="M13" s="16">
        <f t="shared" si="1"/>
        <v>0</v>
      </c>
    </row>
    <row r="14" spans="1:13" ht="136.9" hidden="1" customHeight="1">
      <c r="A14" s="35"/>
      <c r="B14" s="36" t="s">
        <v>130</v>
      </c>
      <c r="C14" s="37" t="s">
        <v>131</v>
      </c>
      <c r="D14" s="37" t="s">
        <v>10</v>
      </c>
      <c r="E14" s="37" t="s">
        <v>8</v>
      </c>
      <c r="F14" s="37" t="s">
        <v>78</v>
      </c>
      <c r="G14" s="37" t="s">
        <v>73</v>
      </c>
      <c r="H14" s="37">
        <v>2016</v>
      </c>
      <c r="I14" s="37">
        <v>2016</v>
      </c>
      <c r="J14" s="38">
        <v>14910.9</v>
      </c>
      <c r="K14" s="38"/>
      <c r="L14" s="39">
        <f>14900-14900</f>
        <v>0</v>
      </c>
      <c r="M14" s="16">
        <f t="shared" si="1"/>
        <v>0</v>
      </c>
    </row>
    <row r="15" spans="1:13" ht="102.75" hidden="1" customHeight="1">
      <c r="A15" s="31"/>
      <c r="B15" s="2"/>
      <c r="C15" s="1"/>
      <c r="D15" s="1"/>
      <c r="E15" s="1"/>
      <c r="F15" s="14"/>
      <c r="G15" s="1"/>
      <c r="H15" s="1"/>
      <c r="I15" s="1"/>
      <c r="J15" s="9"/>
      <c r="K15" s="9">
        <v>0</v>
      </c>
      <c r="L15" s="40"/>
      <c r="M15" s="16">
        <f t="shared" si="1"/>
        <v>0</v>
      </c>
    </row>
    <row r="16" spans="1:13" ht="99" customHeight="1">
      <c r="A16" s="89" t="s">
        <v>96</v>
      </c>
      <c r="B16" s="90"/>
      <c r="C16" s="90"/>
      <c r="D16" s="90"/>
      <c r="E16" s="90"/>
      <c r="F16" s="29"/>
      <c r="G16" s="29"/>
      <c r="H16" s="29"/>
      <c r="I16" s="29"/>
      <c r="J16" s="30">
        <f>SUM(J17:J18)</f>
        <v>3705</v>
      </c>
      <c r="K16" s="30">
        <f>SUM(K17:K18)</f>
        <v>1296.8</v>
      </c>
      <c r="L16" s="30">
        <f>L17</f>
        <v>0</v>
      </c>
      <c r="M16" s="30">
        <f>SUM(M17:M18)</f>
        <v>1296.8</v>
      </c>
    </row>
    <row r="17" spans="1:13" ht="115.5" customHeight="1">
      <c r="A17" s="31" t="s">
        <v>49</v>
      </c>
      <c r="B17" s="2" t="s">
        <v>105</v>
      </c>
      <c r="C17" s="14" t="s">
        <v>100</v>
      </c>
      <c r="D17" s="1" t="s">
        <v>10</v>
      </c>
      <c r="E17" s="1" t="s">
        <v>25</v>
      </c>
      <c r="F17" s="1" t="s">
        <v>78</v>
      </c>
      <c r="G17" s="1" t="s">
        <v>71</v>
      </c>
      <c r="H17" s="1">
        <v>2013</v>
      </c>
      <c r="I17" s="1">
        <v>2016</v>
      </c>
      <c r="J17" s="9">
        <v>3705</v>
      </c>
      <c r="K17" s="9">
        <v>1296.8</v>
      </c>
      <c r="L17" s="40"/>
      <c r="M17" s="32">
        <f>K17+L17</f>
        <v>1296.8</v>
      </c>
    </row>
    <row r="18" spans="1:13" ht="111" hidden="1" customHeight="1">
      <c r="A18" s="31"/>
      <c r="B18" s="2"/>
      <c r="C18" s="14"/>
      <c r="D18" s="1"/>
      <c r="E18" s="1"/>
      <c r="F18" s="1"/>
      <c r="G18" s="1"/>
      <c r="H18" s="1"/>
      <c r="I18" s="1"/>
      <c r="J18" s="9"/>
      <c r="K18" s="9"/>
      <c r="L18" s="40"/>
      <c r="M18" s="32"/>
    </row>
    <row r="19" spans="1:13" ht="117.75" hidden="1" customHeight="1">
      <c r="A19" s="31"/>
      <c r="B19" s="2"/>
      <c r="C19" s="14"/>
      <c r="D19" s="1"/>
      <c r="E19" s="1"/>
      <c r="F19" s="1"/>
      <c r="G19" s="1"/>
      <c r="H19" s="1"/>
      <c r="I19" s="1"/>
      <c r="J19" s="9"/>
      <c r="K19" s="9"/>
      <c r="L19" s="40"/>
      <c r="M19" s="32"/>
    </row>
    <row r="20" spans="1:13" ht="118.5" hidden="1" customHeight="1">
      <c r="A20" s="31"/>
      <c r="B20" s="2"/>
      <c r="C20" s="14"/>
      <c r="D20" s="1"/>
      <c r="E20" s="1"/>
      <c r="F20" s="1"/>
      <c r="G20" s="1"/>
      <c r="H20" s="1"/>
      <c r="I20" s="1"/>
      <c r="J20" s="9"/>
      <c r="K20" s="9"/>
      <c r="L20" s="40"/>
      <c r="M20" s="32"/>
    </row>
    <row r="21" spans="1:13" ht="124.5" hidden="1" customHeight="1">
      <c r="A21" s="31" t="s">
        <v>69</v>
      </c>
      <c r="B21" s="2"/>
      <c r="C21" s="14"/>
      <c r="D21" s="1" t="s">
        <v>13</v>
      </c>
      <c r="E21" s="1" t="s">
        <v>25</v>
      </c>
      <c r="F21" s="1" t="s">
        <v>78</v>
      </c>
      <c r="G21" s="1" t="s">
        <v>71</v>
      </c>
      <c r="H21" s="1"/>
      <c r="I21" s="1"/>
      <c r="J21" s="9"/>
      <c r="K21" s="9">
        <v>0</v>
      </c>
      <c r="L21" s="40"/>
      <c r="M21" s="32">
        <f>K21+L21</f>
        <v>0</v>
      </c>
    </row>
    <row r="22" spans="1:13" ht="122.25" customHeight="1">
      <c r="A22" s="89" t="s">
        <v>127</v>
      </c>
      <c r="B22" s="90"/>
      <c r="C22" s="90"/>
      <c r="D22" s="90"/>
      <c r="E22" s="1" t="s">
        <v>8</v>
      </c>
      <c r="F22" s="1" t="s">
        <v>78</v>
      </c>
      <c r="G22" s="1" t="s">
        <v>41</v>
      </c>
      <c r="H22" s="1">
        <v>2014</v>
      </c>
      <c r="I22" s="1">
        <v>2017</v>
      </c>
      <c r="J22" s="41">
        <v>11223.3</v>
      </c>
      <c r="K22" s="9">
        <v>969.8</v>
      </c>
      <c r="L22" s="30"/>
      <c r="M22" s="30">
        <f>K22+L22</f>
        <v>969.8</v>
      </c>
    </row>
    <row r="23" spans="1:13" ht="43.5" customHeight="1">
      <c r="A23" s="87" t="s">
        <v>52</v>
      </c>
      <c r="B23" s="88"/>
      <c r="C23" s="88"/>
      <c r="D23" s="88"/>
      <c r="E23" s="88"/>
      <c r="F23" s="27"/>
      <c r="G23" s="27"/>
      <c r="H23" s="27"/>
      <c r="I23" s="27"/>
      <c r="J23" s="28">
        <f>J24+J30</f>
        <v>2102648.0290000001</v>
      </c>
      <c r="K23" s="28">
        <f>K24+K30</f>
        <v>178606.9</v>
      </c>
      <c r="L23" s="28">
        <f>L24+L30</f>
        <v>0</v>
      </c>
      <c r="M23" s="28">
        <f>M24+M30</f>
        <v>178606.9</v>
      </c>
    </row>
    <row r="24" spans="1:13" ht="43.5" customHeight="1">
      <c r="A24" s="89" t="s">
        <v>48</v>
      </c>
      <c r="B24" s="97"/>
      <c r="C24" s="97"/>
      <c r="D24" s="97"/>
      <c r="E24" s="97"/>
      <c r="F24" s="29"/>
      <c r="G24" s="29"/>
      <c r="H24" s="29"/>
      <c r="I24" s="29"/>
      <c r="J24" s="30">
        <f>SUM(J25:J29)</f>
        <v>799574.12</v>
      </c>
      <c r="K24" s="30">
        <f>SUM(K25:K29)</f>
        <v>161665.79999999999</v>
      </c>
      <c r="L24" s="30">
        <f>SUM(L25:L29)</f>
        <v>0</v>
      </c>
      <c r="M24" s="30">
        <f>SUM(M25:M29)</f>
        <v>161665.79999999999</v>
      </c>
    </row>
    <row r="25" spans="1:13" ht="96" customHeight="1">
      <c r="A25" s="31" t="s">
        <v>49</v>
      </c>
      <c r="B25" s="2" t="s">
        <v>121</v>
      </c>
      <c r="C25" s="1" t="s">
        <v>11</v>
      </c>
      <c r="D25" s="1" t="s">
        <v>7</v>
      </c>
      <c r="E25" s="1" t="s">
        <v>8</v>
      </c>
      <c r="F25" s="1" t="s">
        <v>78</v>
      </c>
      <c r="G25" s="1" t="s">
        <v>19</v>
      </c>
      <c r="H25" s="1">
        <v>2013</v>
      </c>
      <c r="I25" s="1">
        <v>2016</v>
      </c>
      <c r="J25" s="9">
        <v>264518.40000000002</v>
      </c>
      <c r="K25" s="9">
        <v>80776.3</v>
      </c>
      <c r="L25" s="42"/>
      <c r="M25" s="10">
        <f t="shared" ref="M25:M34" si="2">K25+L25</f>
        <v>80776.3</v>
      </c>
    </row>
    <row r="26" spans="1:13" ht="114" customHeight="1">
      <c r="A26" s="31" t="s">
        <v>50</v>
      </c>
      <c r="B26" s="43" t="s">
        <v>122</v>
      </c>
      <c r="C26" s="44" t="s">
        <v>6</v>
      </c>
      <c r="D26" s="1" t="s">
        <v>7</v>
      </c>
      <c r="E26" s="1" t="s">
        <v>8</v>
      </c>
      <c r="F26" s="1" t="s">
        <v>78</v>
      </c>
      <c r="G26" s="1" t="s">
        <v>73</v>
      </c>
      <c r="H26" s="1">
        <v>2015</v>
      </c>
      <c r="I26" s="1">
        <v>2017</v>
      </c>
      <c r="J26" s="45">
        <v>98713.1</v>
      </c>
      <c r="K26" s="45">
        <v>5391.3</v>
      </c>
      <c r="L26" s="46"/>
      <c r="M26" s="10">
        <f t="shared" si="2"/>
        <v>5391.3</v>
      </c>
    </row>
    <row r="27" spans="1:13" ht="110.25" customHeight="1">
      <c r="A27" s="31" t="s">
        <v>51</v>
      </c>
      <c r="B27" s="2" t="s">
        <v>107</v>
      </c>
      <c r="C27" s="1" t="s">
        <v>14</v>
      </c>
      <c r="D27" s="1" t="s">
        <v>7</v>
      </c>
      <c r="E27" s="1" t="s">
        <v>8</v>
      </c>
      <c r="F27" s="1" t="s">
        <v>78</v>
      </c>
      <c r="G27" s="1" t="s">
        <v>20</v>
      </c>
      <c r="H27" s="1">
        <v>2013</v>
      </c>
      <c r="I27" s="1">
        <v>2016</v>
      </c>
      <c r="J27" s="9">
        <v>171871.52</v>
      </c>
      <c r="K27" s="9">
        <v>38778.400000000001</v>
      </c>
      <c r="L27" s="46"/>
      <c r="M27" s="10">
        <f t="shared" si="2"/>
        <v>38778.400000000001</v>
      </c>
    </row>
    <row r="28" spans="1:13" ht="110.25" customHeight="1">
      <c r="A28" s="31" t="s">
        <v>69</v>
      </c>
      <c r="B28" s="2" t="s">
        <v>108</v>
      </c>
      <c r="C28" s="1" t="s">
        <v>6</v>
      </c>
      <c r="D28" s="1" t="s">
        <v>7</v>
      </c>
      <c r="E28" s="1" t="s">
        <v>8</v>
      </c>
      <c r="F28" s="1" t="s">
        <v>78</v>
      </c>
      <c r="G28" s="1" t="s">
        <v>21</v>
      </c>
      <c r="H28" s="1">
        <v>2014</v>
      </c>
      <c r="I28" s="1">
        <v>2016</v>
      </c>
      <c r="J28" s="9">
        <v>123634.5</v>
      </c>
      <c r="K28" s="9">
        <v>21719.8</v>
      </c>
      <c r="L28" s="46"/>
      <c r="M28" s="10">
        <f t="shared" si="2"/>
        <v>21719.8</v>
      </c>
    </row>
    <row r="29" spans="1:13" s="17" customFormat="1" ht="110.25" customHeight="1">
      <c r="A29" s="12" t="s">
        <v>70</v>
      </c>
      <c r="B29" s="13" t="s">
        <v>134</v>
      </c>
      <c r="C29" s="14" t="s">
        <v>6</v>
      </c>
      <c r="D29" s="14" t="s">
        <v>7</v>
      </c>
      <c r="E29" s="14" t="s">
        <v>8</v>
      </c>
      <c r="F29" s="14" t="s">
        <v>78</v>
      </c>
      <c r="G29" s="14" t="s">
        <v>135</v>
      </c>
      <c r="H29" s="14">
        <v>2016</v>
      </c>
      <c r="I29" s="14">
        <v>2018</v>
      </c>
      <c r="J29" s="15">
        <v>140836.6</v>
      </c>
      <c r="K29" s="15">
        <v>15000</v>
      </c>
      <c r="L29" s="19"/>
      <c r="M29" s="20">
        <f t="shared" si="2"/>
        <v>15000</v>
      </c>
    </row>
    <row r="30" spans="1:13" ht="44.25" customHeight="1">
      <c r="A30" s="89" t="s">
        <v>89</v>
      </c>
      <c r="B30" s="97"/>
      <c r="C30" s="97"/>
      <c r="D30" s="97"/>
      <c r="E30" s="97"/>
      <c r="F30" s="29"/>
      <c r="G30" s="29"/>
      <c r="H30" s="29"/>
      <c r="I30" s="29"/>
      <c r="J30" s="30">
        <f>SUM(J31:J34)</f>
        <v>1303073.909</v>
      </c>
      <c r="K30" s="30">
        <f>SUM(K31:K34)</f>
        <v>16941.099999999999</v>
      </c>
      <c r="L30" s="30">
        <f>SUM(L31:L34)</f>
        <v>0</v>
      </c>
      <c r="M30" s="10">
        <f t="shared" si="2"/>
        <v>16941.099999999999</v>
      </c>
    </row>
    <row r="31" spans="1:13" ht="98.25" customHeight="1">
      <c r="A31" s="31" t="s">
        <v>47</v>
      </c>
      <c r="B31" s="2" t="s">
        <v>109</v>
      </c>
      <c r="C31" s="1" t="s">
        <v>91</v>
      </c>
      <c r="D31" s="1" t="s">
        <v>7</v>
      </c>
      <c r="E31" s="1" t="s">
        <v>8</v>
      </c>
      <c r="F31" s="1" t="s">
        <v>78</v>
      </c>
      <c r="G31" s="1" t="s">
        <v>92</v>
      </c>
      <c r="H31" s="1">
        <v>2012</v>
      </c>
      <c r="I31" s="1">
        <v>2016</v>
      </c>
      <c r="J31" s="9">
        <v>741168.64000000001</v>
      </c>
      <c r="K31" s="9">
        <v>8000</v>
      </c>
      <c r="L31" s="46"/>
      <c r="M31" s="10">
        <f t="shared" si="2"/>
        <v>8000</v>
      </c>
    </row>
    <row r="32" spans="1:13" ht="111" customHeight="1">
      <c r="A32" s="31" t="s">
        <v>90</v>
      </c>
      <c r="B32" s="43" t="s">
        <v>110</v>
      </c>
      <c r="C32" s="44" t="s">
        <v>124</v>
      </c>
      <c r="D32" s="1" t="s">
        <v>7</v>
      </c>
      <c r="E32" s="1" t="s">
        <v>25</v>
      </c>
      <c r="F32" s="1" t="s">
        <v>78</v>
      </c>
      <c r="G32" s="1" t="s">
        <v>71</v>
      </c>
      <c r="H32" s="1">
        <v>2011</v>
      </c>
      <c r="I32" s="1">
        <v>2015</v>
      </c>
      <c r="J32" s="9">
        <v>198355.46900000001</v>
      </c>
      <c r="K32" s="9">
        <v>341.1</v>
      </c>
      <c r="L32" s="19"/>
      <c r="M32" s="10">
        <f t="shared" si="2"/>
        <v>341.1</v>
      </c>
    </row>
    <row r="33" spans="1:13" ht="121.5" customHeight="1">
      <c r="A33" s="31" t="s">
        <v>155</v>
      </c>
      <c r="B33" s="43" t="s">
        <v>156</v>
      </c>
      <c r="C33" s="44" t="s">
        <v>22</v>
      </c>
      <c r="D33" s="1" t="s">
        <v>7</v>
      </c>
      <c r="E33" s="85" t="s">
        <v>25</v>
      </c>
      <c r="F33" s="85" t="s">
        <v>78</v>
      </c>
      <c r="G33" s="85" t="s">
        <v>71</v>
      </c>
      <c r="H33" s="1">
        <v>2016</v>
      </c>
      <c r="I33" s="1">
        <v>2018</v>
      </c>
      <c r="J33" s="9">
        <v>340549.8</v>
      </c>
      <c r="K33" s="9">
        <v>100</v>
      </c>
      <c r="L33" s="19"/>
      <c r="M33" s="10">
        <f t="shared" si="2"/>
        <v>100</v>
      </c>
    </row>
    <row r="34" spans="1:13" ht="169.5" customHeight="1">
      <c r="A34" s="31" t="s">
        <v>174</v>
      </c>
      <c r="B34" s="43" t="s">
        <v>175</v>
      </c>
      <c r="C34" s="44"/>
      <c r="D34" s="1" t="s">
        <v>10</v>
      </c>
      <c r="E34" s="1" t="s">
        <v>178</v>
      </c>
      <c r="F34" s="1" t="s">
        <v>176</v>
      </c>
      <c r="G34" s="1" t="s">
        <v>177</v>
      </c>
      <c r="H34" s="1"/>
      <c r="I34" s="1"/>
      <c r="J34" s="9">
        <v>23000</v>
      </c>
      <c r="K34" s="9">
        <v>8500</v>
      </c>
      <c r="L34" s="19"/>
      <c r="M34" s="10">
        <f t="shared" si="2"/>
        <v>8500</v>
      </c>
    </row>
    <row r="35" spans="1:13" ht="42.75" customHeight="1">
      <c r="A35" s="98" t="s">
        <v>55</v>
      </c>
      <c r="B35" s="99"/>
      <c r="C35" s="99"/>
      <c r="D35" s="99"/>
      <c r="E35" s="99"/>
      <c r="F35" s="47"/>
      <c r="G35" s="47"/>
      <c r="H35" s="47"/>
      <c r="I35" s="47"/>
      <c r="J35" s="48">
        <f>J36+J37</f>
        <v>779417.36</v>
      </c>
      <c r="K35" s="48">
        <f t="shared" ref="K35:M35" si="3">K36+K37</f>
        <v>91204.6</v>
      </c>
      <c r="L35" s="48">
        <f t="shared" si="3"/>
        <v>-232.8</v>
      </c>
      <c r="M35" s="48">
        <f t="shared" si="3"/>
        <v>90971.8</v>
      </c>
    </row>
    <row r="36" spans="1:13" ht="145.5" customHeight="1">
      <c r="A36" s="80">
        <v>1</v>
      </c>
      <c r="B36" s="74" t="s">
        <v>106</v>
      </c>
      <c r="C36" s="75" t="s">
        <v>54</v>
      </c>
      <c r="D36" s="75" t="s">
        <v>7</v>
      </c>
      <c r="E36" s="75" t="s">
        <v>25</v>
      </c>
      <c r="F36" s="75" t="s">
        <v>78</v>
      </c>
      <c r="G36" s="75" t="s">
        <v>71</v>
      </c>
      <c r="H36" s="75">
        <v>2015</v>
      </c>
      <c r="I36" s="75">
        <v>2017</v>
      </c>
      <c r="J36" s="81">
        <v>574417.36</v>
      </c>
      <c r="K36" s="76">
        <v>84700</v>
      </c>
      <c r="L36" s="76"/>
      <c r="M36" s="76">
        <f>K36+L36</f>
        <v>84700</v>
      </c>
    </row>
    <row r="37" spans="1:13" ht="120" customHeight="1">
      <c r="A37" s="3">
        <v>2</v>
      </c>
      <c r="B37" s="2" t="s">
        <v>63</v>
      </c>
      <c r="C37" s="1" t="s">
        <v>64</v>
      </c>
      <c r="D37" s="1" t="s">
        <v>7</v>
      </c>
      <c r="E37" s="1" t="s">
        <v>25</v>
      </c>
      <c r="F37" s="1" t="s">
        <v>78</v>
      </c>
      <c r="G37" s="1" t="s">
        <v>71</v>
      </c>
      <c r="H37" s="1">
        <v>2015</v>
      </c>
      <c r="I37" s="1">
        <v>2016</v>
      </c>
      <c r="J37" s="9">
        <v>205000</v>
      </c>
      <c r="K37" s="9">
        <v>6504.6</v>
      </c>
      <c r="L37" s="9">
        <v>-232.8</v>
      </c>
      <c r="M37" s="9">
        <f>K37+L37</f>
        <v>6271.8</v>
      </c>
    </row>
    <row r="38" spans="1:13" ht="48" customHeight="1">
      <c r="A38" s="87" t="s">
        <v>57</v>
      </c>
      <c r="B38" s="95"/>
      <c r="C38" s="95"/>
      <c r="D38" s="95"/>
      <c r="E38" s="95"/>
      <c r="F38" s="94"/>
      <c r="G38" s="95"/>
      <c r="H38" s="95"/>
      <c r="I38" s="96"/>
      <c r="J38" s="8">
        <f>J39+J40</f>
        <v>2868357.87</v>
      </c>
      <c r="K38" s="8">
        <f>K39+K40</f>
        <v>1000855</v>
      </c>
      <c r="L38" s="8">
        <f>L39+L40</f>
        <v>25000</v>
      </c>
      <c r="M38" s="8">
        <f>M39+M40</f>
        <v>1025855</v>
      </c>
    </row>
    <row r="39" spans="1:13" ht="228" customHeight="1">
      <c r="A39" s="6" t="s">
        <v>35</v>
      </c>
      <c r="B39" s="51" t="s">
        <v>180</v>
      </c>
      <c r="C39" s="4" t="s">
        <v>179</v>
      </c>
      <c r="D39" s="4" t="s">
        <v>7</v>
      </c>
      <c r="E39" s="1" t="s">
        <v>25</v>
      </c>
      <c r="F39" s="1" t="s">
        <v>78</v>
      </c>
      <c r="G39" s="1" t="s">
        <v>71</v>
      </c>
      <c r="H39" s="1">
        <v>2016</v>
      </c>
      <c r="I39" s="1">
        <v>2017</v>
      </c>
      <c r="J39" s="9">
        <v>1034179.21</v>
      </c>
      <c r="K39" s="9">
        <v>235372.4</v>
      </c>
      <c r="L39" s="79">
        <v>25000</v>
      </c>
      <c r="M39" s="32">
        <f>K39+L39</f>
        <v>260372.4</v>
      </c>
    </row>
    <row r="40" spans="1:13" ht="238.5" customHeight="1">
      <c r="A40" s="6" t="s">
        <v>26</v>
      </c>
      <c r="B40" s="51" t="s">
        <v>40</v>
      </c>
      <c r="C40" s="7" t="s">
        <v>53</v>
      </c>
      <c r="D40" s="4" t="s">
        <v>10</v>
      </c>
      <c r="E40" s="1" t="s">
        <v>8</v>
      </c>
      <c r="F40" s="1" t="s">
        <v>39</v>
      </c>
      <c r="G40" s="1" t="s">
        <v>41</v>
      </c>
      <c r="H40" s="1">
        <v>2015</v>
      </c>
      <c r="I40" s="1">
        <v>2017</v>
      </c>
      <c r="J40" s="9">
        <v>1834178.66</v>
      </c>
      <c r="K40" s="9">
        <v>765482.6</v>
      </c>
      <c r="L40" s="50"/>
      <c r="M40" s="32">
        <f>K40+L40</f>
        <v>765482.6</v>
      </c>
    </row>
    <row r="41" spans="1:13" ht="49.15" customHeight="1">
      <c r="A41" s="87" t="s">
        <v>58</v>
      </c>
      <c r="B41" s="88"/>
      <c r="C41" s="88"/>
      <c r="D41" s="88"/>
      <c r="E41" s="88"/>
      <c r="F41" s="27"/>
      <c r="G41" s="27"/>
      <c r="H41" s="27"/>
      <c r="I41" s="27"/>
      <c r="J41" s="49">
        <f>J42+J43+J44+J45+J46</f>
        <v>1846325.7</v>
      </c>
      <c r="K41" s="49">
        <f t="shared" ref="K41:M41" si="4">K42+K43+K44+K45+K46</f>
        <v>61296</v>
      </c>
      <c r="L41" s="49">
        <f t="shared" si="4"/>
        <v>0</v>
      </c>
      <c r="M41" s="49">
        <f t="shared" si="4"/>
        <v>61296</v>
      </c>
    </row>
    <row r="42" spans="1:13" ht="84" customHeight="1">
      <c r="A42" s="1">
        <v>1</v>
      </c>
      <c r="B42" s="52" t="s">
        <v>28</v>
      </c>
      <c r="C42" s="1" t="s">
        <v>30</v>
      </c>
      <c r="D42" s="1" t="s">
        <v>7</v>
      </c>
      <c r="E42" s="1" t="s">
        <v>8</v>
      </c>
      <c r="F42" s="1" t="s">
        <v>31</v>
      </c>
      <c r="G42" s="5" t="s">
        <v>42</v>
      </c>
      <c r="H42" s="1">
        <v>2015</v>
      </c>
      <c r="I42" s="1">
        <v>2017</v>
      </c>
      <c r="J42" s="9">
        <v>291567.3</v>
      </c>
      <c r="K42" s="9">
        <v>40794</v>
      </c>
      <c r="L42" s="9"/>
      <c r="M42" s="9">
        <f t="shared" ref="M42:M46" si="5">K42+L42</f>
        <v>40794</v>
      </c>
    </row>
    <row r="43" spans="1:13" ht="106.5" customHeight="1">
      <c r="A43" s="1">
        <v>2</v>
      </c>
      <c r="B43" s="52" t="s">
        <v>27</v>
      </c>
      <c r="C43" s="1" t="s">
        <v>29</v>
      </c>
      <c r="D43" s="1" t="s">
        <v>7</v>
      </c>
      <c r="E43" s="1" t="s">
        <v>8</v>
      </c>
      <c r="F43" s="1" t="s">
        <v>31</v>
      </c>
      <c r="G43" s="1" t="s">
        <v>42</v>
      </c>
      <c r="H43" s="1">
        <v>2015</v>
      </c>
      <c r="I43" s="1">
        <v>2017</v>
      </c>
      <c r="J43" s="9">
        <v>565170.4</v>
      </c>
      <c r="K43" s="9">
        <v>7250</v>
      </c>
      <c r="L43" s="9"/>
      <c r="M43" s="9">
        <f t="shared" si="5"/>
        <v>7250</v>
      </c>
    </row>
    <row r="44" spans="1:13" ht="177" customHeight="1">
      <c r="A44" s="1">
        <v>3</v>
      </c>
      <c r="B44" s="52" t="s">
        <v>34</v>
      </c>
      <c r="C44" s="1" t="s">
        <v>111</v>
      </c>
      <c r="D44" s="1" t="s">
        <v>7</v>
      </c>
      <c r="E44" s="1" t="s">
        <v>25</v>
      </c>
      <c r="F44" s="1" t="s">
        <v>31</v>
      </c>
      <c r="G44" s="1" t="s">
        <v>77</v>
      </c>
      <c r="H44" s="1">
        <v>2015</v>
      </c>
      <c r="I44" s="1">
        <v>2017</v>
      </c>
      <c r="J44" s="9">
        <v>68929</v>
      </c>
      <c r="K44" s="9">
        <v>5552</v>
      </c>
      <c r="L44" s="76"/>
      <c r="M44" s="9">
        <f t="shared" si="5"/>
        <v>5552</v>
      </c>
    </row>
    <row r="45" spans="1:13" ht="226.9" customHeight="1">
      <c r="A45" s="1">
        <v>4</v>
      </c>
      <c r="B45" s="53" t="s">
        <v>147</v>
      </c>
      <c r="C45" s="1" t="s">
        <v>148</v>
      </c>
      <c r="D45" s="1" t="s">
        <v>7</v>
      </c>
      <c r="E45" s="1" t="s">
        <v>25</v>
      </c>
      <c r="F45" s="1" t="s">
        <v>31</v>
      </c>
      <c r="G45" s="1" t="s">
        <v>77</v>
      </c>
      <c r="H45" s="1">
        <v>2017</v>
      </c>
      <c r="I45" s="1">
        <v>2019</v>
      </c>
      <c r="J45" s="9">
        <v>489609</v>
      </c>
      <c r="K45" s="9">
        <v>6700</v>
      </c>
      <c r="L45" s="76"/>
      <c r="M45" s="9">
        <f t="shared" si="5"/>
        <v>6700</v>
      </c>
    </row>
    <row r="46" spans="1:13" ht="145.9" customHeight="1">
      <c r="A46" s="54">
        <v>5</v>
      </c>
      <c r="B46" s="55" t="s">
        <v>149</v>
      </c>
      <c r="C46" s="5" t="s">
        <v>150</v>
      </c>
      <c r="D46" s="5" t="s">
        <v>13</v>
      </c>
      <c r="E46" s="1" t="s">
        <v>25</v>
      </c>
      <c r="F46" s="1" t="s">
        <v>31</v>
      </c>
      <c r="G46" s="1" t="s">
        <v>77</v>
      </c>
      <c r="H46" s="5">
        <v>2015</v>
      </c>
      <c r="I46" s="5">
        <v>2019</v>
      </c>
      <c r="J46" s="22">
        <v>431050</v>
      </c>
      <c r="K46" s="9">
        <v>1000</v>
      </c>
      <c r="L46" s="76"/>
      <c r="M46" s="9">
        <f t="shared" si="5"/>
        <v>1000</v>
      </c>
    </row>
    <row r="47" spans="1:13" ht="45" customHeight="1">
      <c r="A47" s="87" t="s">
        <v>59</v>
      </c>
      <c r="B47" s="88"/>
      <c r="C47" s="88"/>
      <c r="D47" s="88"/>
      <c r="E47" s="88"/>
      <c r="F47" s="27"/>
      <c r="G47" s="27"/>
      <c r="H47" s="27"/>
      <c r="I47" s="27"/>
      <c r="J47" s="49">
        <f>SUM(J48:J58)</f>
        <v>1594675.5</v>
      </c>
      <c r="K47" s="49">
        <f>SUM(K48:K58)</f>
        <v>235159.7</v>
      </c>
      <c r="L47" s="82">
        <f>SUM(L48:L58)</f>
        <v>0</v>
      </c>
      <c r="M47" s="49">
        <f>SUM(M48:M58)</f>
        <v>235159.7</v>
      </c>
    </row>
    <row r="48" spans="1:13" ht="121.5" customHeight="1">
      <c r="A48" s="3">
        <v>1</v>
      </c>
      <c r="B48" s="21" t="s">
        <v>163</v>
      </c>
      <c r="C48" s="1" t="s">
        <v>32</v>
      </c>
      <c r="D48" s="1" t="s">
        <v>7</v>
      </c>
      <c r="E48" s="1" t="s">
        <v>25</v>
      </c>
      <c r="F48" s="1" t="s">
        <v>79</v>
      </c>
      <c r="G48" s="1" t="s">
        <v>24</v>
      </c>
      <c r="H48" s="1">
        <v>2015</v>
      </c>
      <c r="I48" s="1">
        <v>2017</v>
      </c>
      <c r="J48" s="59">
        <v>190978.9</v>
      </c>
      <c r="K48" s="71">
        <v>145134.1</v>
      </c>
      <c r="L48" s="76"/>
      <c r="M48" s="10">
        <f t="shared" ref="M48:M58" si="6">K48+L48</f>
        <v>145134.1</v>
      </c>
    </row>
    <row r="49" spans="1:27" ht="135" customHeight="1">
      <c r="A49" s="3">
        <f>A48+1</f>
        <v>2</v>
      </c>
      <c r="B49" s="21" t="s">
        <v>164</v>
      </c>
      <c r="C49" s="1" t="s">
        <v>1</v>
      </c>
      <c r="D49" s="1" t="s">
        <v>13</v>
      </c>
      <c r="E49" s="1" t="s">
        <v>25</v>
      </c>
      <c r="F49" s="1" t="s">
        <v>79</v>
      </c>
      <c r="G49" s="1" t="s">
        <v>24</v>
      </c>
      <c r="H49" s="1">
        <v>2016</v>
      </c>
      <c r="I49" s="1">
        <v>2016</v>
      </c>
      <c r="J49" s="59">
        <v>14410</v>
      </c>
      <c r="K49" s="71">
        <v>12510</v>
      </c>
      <c r="L49" s="83"/>
      <c r="M49" s="10">
        <f t="shared" si="6"/>
        <v>12510</v>
      </c>
    </row>
    <row r="50" spans="1:27" ht="112.5" customHeight="1">
      <c r="A50" s="3">
        <f t="shared" ref="A50:A56" si="7">A49+1</f>
        <v>3</v>
      </c>
      <c r="B50" s="21" t="s">
        <v>165</v>
      </c>
      <c r="C50" s="1" t="s">
        <v>112</v>
      </c>
      <c r="D50" s="1" t="s">
        <v>7</v>
      </c>
      <c r="E50" s="1" t="s">
        <v>25</v>
      </c>
      <c r="F50" s="1" t="s">
        <v>79</v>
      </c>
      <c r="G50" s="1" t="s">
        <v>24</v>
      </c>
      <c r="H50" s="1">
        <v>2016</v>
      </c>
      <c r="I50" s="1">
        <v>2016</v>
      </c>
      <c r="J50" s="59">
        <v>32882.199999999997</v>
      </c>
      <c r="K50" s="59">
        <v>32882.199999999997</v>
      </c>
      <c r="L50" s="50"/>
      <c r="M50" s="59">
        <v>32882.199999999997</v>
      </c>
    </row>
    <row r="51" spans="1:27" ht="117" customHeight="1">
      <c r="A51" s="3">
        <f t="shared" si="7"/>
        <v>4</v>
      </c>
      <c r="B51" s="21" t="s">
        <v>166</v>
      </c>
      <c r="C51" s="1" t="s">
        <v>113</v>
      </c>
      <c r="D51" s="1" t="s">
        <v>114</v>
      </c>
      <c r="E51" s="1" t="s">
        <v>25</v>
      </c>
      <c r="F51" s="1" t="s">
        <v>79</v>
      </c>
      <c r="G51" s="1" t="s">
        <v>24</v>
      </c>
      <c r="H51" s="1">
        <v>2015</v>
      </c>
      <c r="I51" s="1">
        <v>2016</v>
      </c>
      <c r="J51" s="59">
        <v>758971.3</v>
      </c>
      <c r="K51" s="72">
        <v>39256.199999999997</v>
      </c>
      <c r="L51" s="9"/>
      <c r="M51" s="10">
        <f t="shared" si="6"/>
        <v>39256.199999999997</v>
      </c>
    </row>
    <row r="52" spans="1:27" ht="109.5" customHeight="1">
      <c r="A52" s="3">
        <f t="shared" si="7"/>
        <v>5</v>
      </c>
      <c r="B52" s="21" t="s">
        <v>167</v>
      </c>
      <c r="C52" s="1" t="s">
        <v>1</v>
      </c>
      <c r="D52" s="1" t="s">
        <v>13</v>
      </c>
      <c r="E52" s="1" t="s">
        <v>25</v>
      </c>
      <c r="F52" s="1" t="s">
        <v>79</v>
      </c>
      <c r="G52" s="1" t="s">
        <v>24</v>
      </c>
      <c r="H52" s="1">
        <v>2016</v>
      </c>
      <c r="I52" s="1">
        <v>2016</v>
      </c>
      <c r="J52" s="59">
        <v>3750.4</v>
      </c>
      <c r="K52" s="59">
        <v>3750.4</v>
      </c>
      <c r="L52" s="50"/>
      <c r="M52" s="10">
        <f t="shared" si="6"/>
        <v>3750.4</v>
      </c>
    </row>
    <row r="53" spans="1:27" ht="114.75" customHeight="1">
      <c r="A53" s="3">
        <f t="shared" si="7"/>
        <v>6</v>
      </c>
      <c r="B53" s="56" t="s">
        <v>168</v>
      </c>
      <c r="C53" s="57" t="s">
        <v>137</v>
      </c>
      <c r="D53" s="57" t="s">
        <v>7</v>
      </c>
      <c r="E53" s="57" t="s">
        <v>138</v>
      </c>
      <c r="F53" s="57" t="s">
        <v>79</v>
      </c>
      <c r="G53" s="57" t="s">
        <v>24</v>
      </c>
      <c r="H53" s="57">
        <v>2015</v>
      </c>
      <c r="I53" s="57">
        <v>2017</v>
      </c>
      <c r="J53" s="58">
        <v>290715.8</v>
      </c>
      <c r="K53" s="73">
        <v>298.2</v>
      </c>
      <c r="L53" s="50"/>
      <c r="M53" s="10">
        <f t="shared" si="6"/>
        <v>298.2</v>
      </c>
    </row>
    <row r="54" spans="1:27" ht="129" customHeight="1">
      <c r="A54" s="3">
        <f t="shared" si="7"/>
        <v>7</v>
      </c>
      <c r="B54" s="56" t="s">
        <v>169</v>
      </c>
      <c r="C54" s="1" t="s">
        <v>1</v>
      </c>
      <c r="D54" s="57" t="s">
        <v>13</v>
      </c>
      <c r="E54" s="57" t="s">
        <v>138</v>
      </c>
      <c r="F54" s="57" t="s">
        <v>79</v>
      </c>
      <c r="G54" s="57" t="s">
        <v>24</v>
      </c>
      <c r="H54" s="57">
        <v>2015</v>
      </c>
      <c r="I54" s="57">
        <v>2016</v>
      </c>
      <c r="J54" s="59">
        <v>3397</v>
      </c>
      <c r="K54" s="73">
        <v>446.4</v>
      </c>
      <c r="L54" s="50"/>
      <c r="M54" s="10">
        <f t="shared" si="6"/>
        <v>446.4</v>
      </c>
    </row>
    <row r="55" spans="1:27" ht="108" customHeight="1">
      <c r="A55" s="3">
        <f t="shared" si="7"/>
        <v>8</v>
      </c>
      <c r="B55" s="56" t="s">
        <v>170</v>
      </c>
      <c r="C55" s="57" t="s">
        <v>139</v>
      </c>
      <c r="D55" s="57" t="s">
        <v>7</v>
      </c>
      <c r="E55" s="57" t="s">
        <v>138</v>
      </c>
      <c r="F55" s="57" t="s">
        <v>79</v>
      </c>
      <c r="G55" s="57" t="s">
        <v>24</v>
      </c>
      <c r="H55" s="57">
        <v>2015</v>
      </c>
      <c r="I55" s="57">
        <v>2016</v>
      </c>
      <c r="J55" s="59">
        <v>297080.90000000002</v>
      </c>
      <c r="K55" s="73">
        <v>52.1</v>
      </c>
      <c r="L55" s="50"/>
      <c r="M55" s="10">
        <f t="shared" si="6"/>
        <v>52.1</v>
      </c>
    </row>
    <row r="56" spans="1:27" ht="132.75" customHeight="1">
      <c r="A56" s="3">
        <f t="shared" si="7"/>
        <v>9</v>
      </c>
      <c r="B56" s="56" t="s">
        <v>171</v>
      </c>
      <c r="C56" s="1" t="s">
        <v>1</v>
      </c>
      <c r="D56" s="57" t="s">
        <v>13</v>
      </c>
      <c r="E56" s="57" t="s">
        <v>138</v>
      </c>
      <c r="F56" s="57" t="s">
        <v>79</v>
      </c>
      <c r="G56" s="57" t="s">
        <v>24</v>
      </c>
      <c r="H56" s="57">
        <v>2015</v>
      </c>
      <c r="I56" s="57">
        <v>2016</v>
      </c>
      <c r="J56" s="59">
        <v>1990</v>
      </c>
      <c r="K56" s="73">
        <v>331.1</v>
      </c>
      <c r="L56" s="50"/>
      <c r="M56" s="10">
        <f t="shared" si="6"/>
        <v>331.1</v>
      </c>
    </row>
    <row r="57" spans="1:27" ht="132.75" customHeight="1">
      <c r="A57" s="3">
        <v>10</v>
      </c>
      <c r="B57" s="56" t="s">
        <v>172</v>
      </c>
      <c r="C57" s="1"/>
      <c r="D57" s="57" t="s">
        <v>13</v>
      </c>
      <c r="E57" s="57" t="s">
        <v>138</v>
      </c>
      <c r="F57" s="57" t="s">
        <v>79</v>
      </c>
      <c r="G57" s="57" t="s">
        <v>24</v>
      </c>
      <c r="H57" s="57">
        <v>2016</v>
      </c>
      <c r="I57" s="57">
        <v>2016</v>
      </c>
      <c r="J57" s="59">
        <v>317</v>
      </c>
      <c r="K57" s="59">
        <v>317</v>
      </c>
      <c r="L57" s="50"/>
      <c r="M57" s="10">
        <f t="shared" si="6"/>
        <v>317</v>
      </c>
    </row>
    <row r="58" spans="1:27" ht="132.75" customHeight="1">
      <c r="A58" s="3">
        <v>11</v>
      </c>
      <c r="B58" s="56" t="s">
        <v>173</v>
      </c>
      <c r="C58" s="1"/>
      <c r="D58" s="57" t="s">
        <v>13</v>
      </c>
      <c r="E58" s="57" t="s">
        <v>138</v>
      </c>
      <c r="F58" s="57" t="s">
        <v>79</v>
      </c>
      <c r="G58" s="57" t="s">
        <v>24</v>
      </c>
      <c r="H58" s="57">
        <v>2016</v>
      </c>
      <c r="I58" s="57">
        <v>2016</v>
      </c>
      <c r="J58" s="59">
        <v>182</v>
      </c>
      <c r="K58" s="73">
        <v>182</v>
      </c>
      <c r="L58" s="50"/>
      <c r="M58" s="10">
        <f t="shared" si="6"/>
        <v>182</v>
      </c>
    </row>
    <row r="59" spans="1:27" ht="54.75" customHeight="1">
      <c r="A59" s="87" t="s">
        <v>60</v>
      </c>
      <c r="B59" s="88"/>
      <c r="C59" s="88"/>
      <c r="D59" s="88"/>
      <c r="E59" s="88"/>
      <c r="F59" s="29"/>
      <c r="G59" s="29"/>
      <c r="H59" s="29"/>
      <c r="I59" s="29"/>
      <c r="J59" s="49">
        <f>J66+J60+J63</f>
        <v>345403.13</v>
      </c>
      <c r="K59" s="49">
        <f>K66+K60+K64+K65</f>
        <v>90902.099999999991</v>
      </c>
      <c r="L59" s="49">
        <f>L60+L63+L66</f>
        <v>0</v>
      </c>
      <c r="M59" s="49">
        <f>M66+M60+M63</f>
        <v>90902.099999999991</v>
      </c>
    </row>
    <row r="60" spans="1:27" ht="23.25" customHeight="1">
      <c r="A60" s="89" t="s">
        <v>87</v>
      </c>
      <c r="B60" s="90"/>
      <c r="C60" s="90"/>
      <c r="D60" s="90"/>
      <c r="E60" s="90"/>
      <c r="F60" s="29"/>
      <c r="G60" s="29"/>
      <c r="H60" s="29"/>
      <c r="I60" s="29"/>
      <c r="J60" s="49">
        <f>J61+J62</f>
        <v>305303.13</v>
      </c>
      <c r="K60" s="49">
        <f>K61+K62</f>
        <v>80402.099999999991</v>
      </c>
      <c r="L60" s="49">
        <f>L61+L62</f>
        <v>0</v>
      </c>
      <c r="M60" s="49">
        <f>M61+M62</f>
        <v>80402.099999999991</v>
      </c>
    </row>
    <row r="61" spans="1:27" s="18" customFormat="1" ht="99.75" customHeight="1">
      <c r="A61" s="12" t="s">
        <v>116</v>
      </c>
      <c r="B61" s="13" t="s">
        <v>88</v>
      </c>
      <c r="C61" s="14" t="s">
        <v>23</v>
      </c>
      <c r="D61" s="14" t="s">
        <v>7</v>
      </c>
      <c r="E61" s="14" t="s">
        <v>8</v>
      </c>
      <c r="F61" s="14" t="s">
        <v>78</v>
      </c>
      <c r="G61" s="14" t="s">
        <v>21</v>
      </c>
      <c r="H61" s="14">
        <v>2013</v>
      </c>
      <c r="I61" s="14">
        <v>2016</v>
      </c>
      <c r="J61" s="15">
        <v>119191.13</v>
      </c>
      <c r="K61" s="15">
        <v>70353.7</v>
      </c>
      <c r="L61" s="15"/>
      <c r="M61" s="20">
        <f>K61+L61</f>
        <v>70353.7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99.75" customHeight="1">
      <c r="A62" s="31" t="s">
        <v>117</v>
      </c>
      <c r="B62" s="2" t="s">
        <v>142</v>
      </c>
      <c r="C62" s="1" t="s">
        <v>141</v>
      </c>
      <c r="D62" s="14" t="s">
        <v>7</v>
      </c>
      <c r="E62" s="14" t="s">
        <v>8</v>
      </c>
      <c r="F62" s="14" t="s">
        <v>78</v>
      </c>
      <c r="G62" s="14" t="s">
        <v>140</v>
      </c>
      <c r="H62" s="1">
        <v>2011</v>
      </c>
      <c r="I62" s="1">
        <v>2016</v>
      </c>
      <c r="J62" s="9">
        <v>186112</v>
      </c>
      <c r="K62" s="9">
        <v>10048.4</v>
      </c>
      <c r="L62" s="9"/>
      <c r="M62" s="10">
        <f>L62+K62</f>
        <v>10048.4</v>
      </c>
    </row>
    <row r="63" spans="1:27" ht="25.5" customHeight="1">
      <c r="A63" s="89" t="s">
        <v>115</v>
      </c>
      <c r="B63" s="90"/>
      <c r="C63" s="90"/>
      <c r="D63" s="90"/>
      <c r="E63" s="90"/>
      <c r="F63" s="29"/>
      <c r="G63" s="29"/>
      <c r="H63" s="29"/>
      <c r="I63" s="29"/>
      <c r="J63" s="60">
        <f>J64+J65</f>
        <v>35600</v>
      </c>
      <c r="K63" s="60">
        <f>K64+K65</f>
        <v>6000</v>
      </c>
      <c r="L63" s="60">
        <f>L64+L65</f>
        <v>0</v>
      </c>
      <c r="M63" s="60">
        <f>M64+M65</f>
        <v>6000</v>
      </c>
    </row>
    <row r="64" spans="1:27" ht="145.5" customHeight="1">
      <c r="A64" s="31" t="s">
        <v>116</v>
      </c>
      <c r="B64" s="2" t="s">
        <v>118</v>
      </c>
      <c r="C64" s="1" t="s">
        <v>76</v>
      </c>
      <c r="D64" s="1" t="s">
        <v>7</v>
      </c>
      <c r="E64" s="1" t="s">
        <v>8</v>
      </c>
      <c r="F64" s="1" t="s">
        <v>39</v>
      </c>
      <c r="G64" s="1" t="s">
        <v>75</v>
      </c>
      <c r="H64" s="1">
        <v>2016</v>
      </c>
      <c r="I64" s="1">
        <v>2016</v>
      </c>
      <c r="J64" s="9">
        <v>15000</v>
      </c>
      <c r="K64" s="9">
        <v>2520</v>
      </c>
      <c r="L64" s="50"/>
      <c r="M64" s="10">
        <f>K64+L64</f>
        <v>2520</v>
      </c>
    </row>
    <row r="65" spans="1:30" ht="149.25" customHeight="1">
      <c r="A65" s="31" t="s">
        <v>117</v>
      </c>
      <c r="B65" s="2" t="s">
        <v>132</v>
      </c>
      <c r="C65" s="1" t="s">
        <v>133</v>
      </c>
      <c r="D65" s="1" t="s">
        <v>7</v>
      </c>
      <c r="E65" s="1" t="s">
        <v>8</v>
      </c>
      <c r="F65" s="1" t="s">
        <v>39</v>
      </c>
      <c r="G65" s="1" t="s">
        <v>21</v>
      </c>
      <c r="H65" s="1">
        <v>2016</v>
      </c>
      <c r="I65" s="1">
        <v>2018</v>
      </c>
      <c r="J65" s="9">
        <v>20600</v>
      </c>
      <c r="K65" s="9">
        <v>3480</v>
      </c>
      <c r="L65" s="50"/>
      <c r="M65" s="10">
        <f>K65+L65</f>
        <v>3480</v>
      </c>
    </row>
    <row r="66" spans="1:30" ht="66.75" customHeight="1">
      <c r="A66" s="89" t="s">
        <v>74</v>
      </c>
      <c r="B66" s="90"/>
      <c r="C66" s="90"/>
      <c r="D66" s="90"/>
      <c r="E66" s="90"/>
      <c r="F66" s="29"/>
      <c r="G66" s="29"/>
      <c r="H66" s="29"/>
      <c r="I66" s="29"/>
      <c r="J66" s="60">
        <f>J67+J68</f>
        <v>4500</v>
      </c>
      <c r="K66" s="60">
        <f>SUM(K67:K69)</f>
        <v>4500</v>
      </c>
      <c r="L66" s="60">
        <f>SUM(L67:L68)</f>
        <v>0</v>
      </c>
      <c r="M66" s="60">
        <f>SUM(M67:M69)</f>
        <v>4500</v>
      </c>
    </row>
    <row r="67" spans="1:30" ht="115.5" customHeight="1">
      <c r="A67" s="31" t="s">
        <v>116</v>
      </c>
      <c r="B67" s="2" t="s">
        <v>46</v>
      </c>
      <c r="C67" s="1" t="s">
        <v>44</v>
      </c>
      <c r="D67" s="1" t="s">
        <v>13</v>
      </c>
      <c r="E67" s="1" t="s">
        <v>25</v>
      </c>
      <c r="F67" s="1" t="s">
        <v>79</v>
      </c>
      <c r="G67" s="1" t="s">
        <v>24</v>
      </c>
      <c r="H67" s="1">
        <v>2016</v>
      </c>
      <c r="I67" s="1">
        <v>2016</v>
      </c>
      <c r="J67" s="9">
        <v>2560</v>
      </c>
      <c r="K67" s="9">
        <v>1580</v>
      </c>
      <c r="L67" s="50"/>
      <c r="M67" s="10">
        <v>1580</v>
      </c>
    </row>
    <row r="68" spans="1:30" ht="116.25" customHeight="1">
      <c r="A68" s="31" t="s">
        <v>117</v>
      </c>
      <c r="B68" s="2" t="s">
        <v>66</v>
      </c>
      <c r="C68" s="1" t="s">
        <v>45</v>
      </c>
      <c r="D68" s="1" t="s">
        <v>13</v>
      </c>
      <c r="E68" s="1" t="s">
        <v>25</v>
      </c>
      <c r="F68" s="1" t="s">
        <v>79</v>
      </c>
      <c r="G68" s="1" t="s">
        <v>24</v>
      </c>
      <c r="H68" s="1">
        <v>2016</v>
      </c>
      <c r="I68" s="1">
        <v>2016</v>
      </c>
      <c r="J68" s="9">
        <v>1940</v>
      </c>
      <c r="K68" s="9">
        <v>1940</v>
      </c>
      <c r="L68" s="50"/>
      <c r="M68" s="10">
        <f>L68+K68</f>
        <v>1940</v>
      </c>
    </row>
    <row r="69" spans="1:30" ht="129" customHeight="1">
      <c r="A69" s="31" t="s">
        <v>151</v>
      </c>
      <c r="B69" s="2" t="s">
        <v>153</v>
      </c>
      <c r="C69" s="1" t="s">
        <v>152</v>
      </c>
      <c r="D69" s="1" t="s">
        <v>13</v>
      </c>
      <c r="E69" s="1" t="s">
        <v>25</v>
      </c>
      <c r="F69" s="1" t="s">
        <v>79</v>
      </c>
      <c r="G69" s="1" t="s">
        <v>24</v>
      </c>
      <c r="H69" s="1">
        <v>2016</v>
      </c>
      <c r="I69" s="1">
        <v>2016</v>
      </c>
      <c r="J69" s="9">
        <v>980</v>
      </c>
      <c r="K69" s="9">
        <v>980</v>
      </c>
      <c r="L69" s="50"/>
      <c r="M69" s="10">
        <v>980</v>
      </c>
    </row>
    <row r="70" spans="1:30" ht="81.75" customHeight="1">
      <c r="A70" s="87" t="s">
        <v>61</v>
      </c>
      <c r="B70" s="88"/>
      <c r="C70" s="88"/>
      <c r="D70" s="88"/>
      <c r="E70" s="88"/>
      <c r="F70" s="29"/>
      <c r="G70" s="29"/>
      <c r="H70" s="29"/>
      <c r="I70" s="29"/>
      <c r="J70" s="49">
        <f>J71+J72</f>
        <v>303321.75</v>
      </c>
      <c r="K70" s="49">
        <f>K71+K72</f>
        <v>71942.7</v>
      </c>
      <c r="L70" s="49">
        <f>L71+L72</f>
        <v>0</v>
      </c>
      <c r="M70" s="49">
        <f>M71+M72</f>
        <v>71942.7</v>
      </c>
    </row>
    <row r="71" spans="1:30" ht="138" customHeight="1">
      <c r="A71" s="3">
        <v>1</v>
      </c>
      <c r="B71" s="2" t="s">
        <v>82</v>
      </c>
      <c r="C71" s="1" t="s">
        <v>98</v>
      </c>
      <c r="D71" s="1" t="s">
        <v>7</v>
      </c>
      <c r="E71" s="1" t="s">
        <v>12</v>
      </c>
      <c r="F71" s="1" t="s">
        <v>78</v>
      </c>
      <c r="G71" s="1" t="s">
        <v>83</v>
      </c>
      <c r="H71" s="1">
        <v>2014</v>
      </c>
      <c r="I71" s="1">
        <v>2015</v>
      </c>
      <c r="J71" s="9">
        <v>232321.91</v>
      </c>
      <c r="K71" s="9">
        <v>11942.7</v>
      </c>
      <c r="L71" s="9"/>
      <c r="M71" s="10">
        <f>K71+L71</f>
        <v>11942.7</v>
      </c>
    </row>
    <row r="72" spans="1:30" ht="128.25" customHeight="1">
      <c r="A72" s="80">
        <v>2</v>
      </c>
      <c r="B72" s="74" t="s">
        <v>119</v>
      </c>
      <c r="C72" s="75" t="s">
        <v>99</v>
      </c>
      <c r="D72" s="75" t="s">
        <v>7</v>
      </c>
      <c r="E72" s="75" t="s">
        <v>25</v>
      </c>
      <c r="F72" s="75" t="s">
        <v>78</v>
      </c>
      <c r="G72" s="75" t="s">
        <v>71</v>
      </c>
      <c r="H72" s="75">
        <v>2016</v>
      </c>
      <c r="I72" s="75">
        <v>2016</v>
      </c>
      <c r="J72" s="76">
        <v>70999.839999999997</v>
      </c>
      <c r="K72" s="76">
        <v>60000</v>
      </c>
      <c r="L72" s="76"/>
      <c r="M72" s="84">
        <f>K72+L72</f>
        <v>60000</v>
      </c>
    </row>
    <row r="73" spans="1:30" s="61" customFormat="1" ht="56.25" customHeight="1">
      <c r="A73" s="87" t="s">
        <v>72</v>
      </c>
      <c r="B73" s="88"/>
      <c r="C73" s="88"/>
      <c r="D73" s="88"/>
      <c r="E73" s="88"/>
      <c r="F73" s="29"/>
      <c r="G73" s="29"/>
      <c r="H73" s="29"/>
      <c r="I73" s="29"/>
      <c r="J73" s="49">
        <f>J74</f>
        <v>86243.42</v>
      </c>
      <c r="K73" s="49">
        <f>K74</f>
        <v>10000</v>
      </c>
      <c r="L73" s="49">
        <f>L74</f>
        <v>0</v>
      </c>
      <c r="M73" s="49">
        <f>K73+L73</f>
        <v>10000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ht="147" customHeight="1">
      <c r="A74" s="3">
        <v>1</v>
      </c>
      <c r="B74" s="13" t="s">
        <v>62</v>
      </c>
      <c r="C74" s="14" t="s">
        <v>33</v>
      </c>
      <c r="D74" s="1" t="s">
        <v>7</v>
      </c>
      <c r="E74" s="1" t="s">
        <v>8</v>
      </c>
      <c r="F74" s="1" t="s">
        <v>39</v>
      </c>
      <c r="G74" s="1" t="s">
        <v>17</v>
      </c>
      <c r="H74" s="1">
        <v>2015</v>
      </c>
      <c r="I74" s="1">
        <v>2016</v>
      </c>
      <c r="J74" s="9">
        <v>86243.42</v>
      </c>
      <c r="K74" s="9">
        <v>10000</v>
      </c>
      <c r="L74" s="11"/>
      <c r="M74" s="10">
        <f>L74+K74</f>
        <v>10000</v>
      </c>
    </row>
    <row r="75" spans="1:30" ht="45" customHeight="1">
      <c r="A75" s="87" t="s">
        <v>94</v>
      </c>
      <c r="B75" s="88"/>
      <c r="C75" s="88"/>
      <c r="D75" s="88"/>
      <c r="E75" s="88"/>
      <c r="F75" s="27"/>
      <c r="G75" s="27"/>
      <c r="H75" s="27"/>
      <c r="I75" s="27"/>
      <c r="J75" s="28">
        <f>J76</f>
        <v>1785</v>
      </c>
      <c r="K75" s="28">
        <f>K76</f>
        <v>1785</v>
      </c>
      <c r="L75" s="28">
        <f>L76</f>
        <v>0</v>
      </c>
      <c r="M75" s="28">
        <f>M76</f>
        <v>1785</v>
      </c>
    </row>
    <row r="76" spans="1:30" ht="123.75" customHeight="1">
      <c r="A76" s="31" t="s">
        <v>35</v>
      </c>
      <c r="B76" s="2" t="s">
        <v>93</v>
      </c>
      <c r="C76" s="1" t="s">
        <v>1</v>
      </c>
      <c r="D76" s="1" t="s">
        <v>13</v>
      </c>
      <c r="E76" s="1" t="s">
        <v>25</v>
      </c>
      <c r="F76" s="1" t="s">
        <v>78</v>
      </c>
      <c r="G76" s="1" t="s">
        <v>71</v>
      </c>
      <c r="H76" s="1">
        <v>2015</v>
      </c>
      <c r="I76" s="1">
        <v>2016</v>
      </c>
      <c r="J76" s="9">
        <v>1785</v>
      </c>
      <c r="K76" s="9">
        <v>1785</v>
      </c>
      <c r="L76" s="19"/>
      <c r="M76" s="10">
        <f>K76+L76</f>
        <v>1785</v>
      </c>
    </row>
    <row r="77" spans="1:30" ht="93.75" customHeight="1">
      <c r="A77" s="87" t="s">
        <v>95</v>
      </c>
      <c r="B77" s="88"/>
      <c r="C77" s="88"/>
      <c r="D77" s="88"/>
      <c r="E77" s="88"/>
      <c r="F77" s="27"/>
      <c r="G77" s="27"/>
      <c r="H77" s="27"/>
      <c r="I77" s="27"/>
      <c r="J77" s="28">
        <f>J78</f>
        <v>3800</v>
      </c>
      <c r="K77" s="28">
        <f>K78</f>
        <v>3800</v>
      </c>
      <c r="L77" s="28">
        <f>L78</f>
        <v>9.1</v>
      </c>
      <c r="M77" s="28">
        <f>M78</f>
        <v>3809.1</v>
      </c>
    </row>
    <row r="78" spans="1:30" ht="135" customHeight="1">
      <c r="A78" s="31" t="s">
        <v>35</v>
      </c>
      <c r="B78" s="2" t="s">
        <v>146</v>
      </c>
      <c r="C78" s="1" t="s">
        <v>1</v>
      </c>
      <c r="D78" s="1" t="s">
        <v>13</v>
      </c>
      <c r="E78" s="1" t="s">
        <v>25</v>
      </c>
      <c r="F78" s="1" t="s">
        <v>78</v>
      </c>
      <c r="G78" s="1" t="s">
        <v>71</v>
      </c>
      <c r="H78" s="1">
        <v>2016</v>
      </c>
      <c r="I78" s="1">
        <v>2016</v>
      </c>
      <c r="J78" s="9">
        <v>3800</v>
      </c>
      <c r="K78" s="9">
        <v>3800</v>
      </c>
      <c r="L78" s="46">
        <v>9.1</v>
      </c>
      <c r="M78" s="10">
        <f>K78+L78</f>
        <v>3809.1</v>
      </c>
    </row>
    <row r="79" spans="1:30" ht="66.75" customHeight="1">
      <c r="A79" s="87" t="s">
        <v>120</v>
      </c>
      <c r="B79" s="88"/>
      <c r="C79" s="88"/>
      <c r="D79" s="88"/>
      <c r="E79" s="88"/>
      <c r="F79" s="27"/>
      <c r="G79" s="27"/>
      <c r="H79" s="27"/>
      <c r="I79" s="27"/>
      <c r="J79" s="28">
        <f>J80+J81</f>
        <v>337743.39</v>
      </c>
      <c r="K79" s="28">
        <f>K80+K81</f>
        <v>7651.7</v>
      </c>
      <c r="L79" s="28">
        <f>L80+L81</f>
        <v>20</v>
      </c>
      <c r="M79" s="28">
        <f>M80+M81</f>
        <v>7671.7</v>
      </c>
    </row>
    <row r="80" spans="1:30" ht="129.75" customHeight="1">
      <c r="A80" s="31" t="s">
        <v>35</v>
      </c>
      <c r="B80" s="2" t="s">
        <v>123</v>
      </c>
      <c r="C80" s="1" t="s">
        <v>1</v>
      </c>
      <c r="D80" s="1" t="s">
        <v>7</v>
      </c>
      <c r="E80" s="1" t="s">
        <v>25</v>
      </c>
      <c r="F80" s="1" t="s">
        <v>78</v>
      </c>
      <c r="G80" s="1" t="s">
        <v>71</v>
      </c>
      <c r="H80" s="1">
        <v>2016</v>
      </c>
      <c r="I80" s="1">
        <v>2018</v>
      </c>
      <c r="J80" s="9">
        <v>336743.39</v>
      </c>
      <c r="K80" s="9">
        <v>6651.7</v>
      </c>
      <c r="L80" s="46">
        <v>20</v>
      </c>
      <c r="M80" s="10">
        <f>K80+L80</f>
        <v>6671.7</v>
      </c>
    </row>
    <row r="81" spans="1:32" ht="255" customHeight="1">
      <c r="A81" s="31" t="s">
        <v>26</v>
      </c>
      <c r="B81" s="2" t="s">
        <v>143</v>
      </c>
      <c r="C81" s="1" t="s">
        <v>1</v>
      </c>
      <c r="D81" s="1" t="s">
        <v>13</v>
      </c>
      <c r="E81" s="1" t="s">
        <v>25</v>
      </c>
      <c r="F81" s="1" t="s">
        <v>78</v>
      </c>
      <c r="G81" s="1" t="s">
        <v>71</v>
      </c>
      <c r="H81" s="1">
        <v>2016</v>
      </c>
      <c r="I81" s="1">
        <v>2016</v>
      </c>
      <c r="J81" s="9">
        <v>1000</v>
      </c>
      <c r="K81" s="9">
        <v>1000</v>
      </c>
      <c r="L81" s="46"/>
      <c r="M81" s="10">
        <f>K81+L81</f>
        <v>1000</v>
      </c>
    </row>
    <row r="82" spans="1:32" ht="58.5" customHeight="1">
      <c r="A82" s="87" t="s">
        <v>159</v>
      </c>
      <c r="B82" s="88"/>
      <c r="C82" s="88"/>
      <c r="D82" s="88"/>
      <c r="E82" s="88"/>
      <c r="F82" s="27"/>
      <c r="G82" s="27"/>
      <c r="H82" s="27"/>
      <c r="I82" s="27"/>
      <c r="J82" s="9">
        <f>J83</f>
        <v>49600</v>
      </c>
      <c r="K82" s="9">
        <v>49600</v>
      </c>
      <c r="L82" s="9">
        <f>L83</f>
        <v>0</v>
      </c>
      <c r="M82" s="9">
        <f>K82+L82</f>
        <v>49600</v>
      </c>
    </row>
    <row r="83" spans="1:32" ht="227.25" customHeight="1">
      <c r="A83" s="31" t="s">
        <v>35</v>
      </c>
      <c r="B83" s="74" t="s">
        <v>161</v>
      </c>
      <c r="C83" s="75" t="s">
        <v>162</v>
      </c>
      <c r="D83" s="1" t="s">
        <v>10</v>
      </c>
      <c r="E83" s="77" t="s">
        <v>160</v>
      </c>
      <c r="F83" s="1" t="s">
        <v>157</v>
      </c>
      <c r="G83" s="1" t="s">
        <v>158</v>
      </c>
      <c r="H83" s="1">
        <v>2016</v>
      </c>
      <c r="I83" s="1">
        <v>2016</v>
      </c>
      <c r="J83" s="76">
        <v>49600</v>
      </c>
      <c r="K83" s="9">
        <v>49600</v>
      </c>
      <c r="L83" s="76"/>
      <c r="M83" s="10">
        <f>K83+L83</f>
        <v>49600</v>
      </c>
    </row>
    <row r="84" spans="1:32" ht="47.25" customHeight="1">
      <c r="A84" s="91" t="s">
        <v>126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3"/>
      <c r="AB84" s="23"/>
      <c r="AC84" s="23"/>
      <c r="AD84" s="23"/>
      <c r="AE84" s="23"/>
      <c r="AF84" s="23"/>
    </row>
    <row r="85" spans="1:32" s="63" customFormat="1" ht="40.5" customHeight="1">
      <c r="A85" s="87" t="s">
        <v>84</v>
      </c>
      <c r="B85" s="88"/>
      <c r="C85" s="88"/>
      <c r="D85" s="88"/>
      <c r="E85" s="88"/>
      <c r="F85" s="27"/>
      <c r="G85" s="27"/>
      <c r="H85" s="27"/>
      <c r="I85" s="27"/>
      <c r="J85" s="28">
        <f>J86</f>
        <v>242440</v>
      </c>
      <c r="K85" s="28">
        <v>45616</v>
      </c>
      <c r="L85" s="28">
        <f>L86+L87</f>
        <v>0</v>
      </c>
      <c r="M85" s="28">
        <f>K85+L85</f>
        <v>45616</v>
      </c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</row>
    <row r="86" spans="1:32" s="63" customFormat="1" ht="99" customHeight="1">
      <c r="A86" s="31" t="s">
        <v>35</v>
      </c>
      <c r="B86" s="2" t="s">
        <v>154</v>
      </c>
      <c r="C86" s="1" t="s">
        <v>22</v>
      </c>
      <c r="D86" s="1" t="s">
        <v>7</v>
      </c>
      <c r="E86" s="1" t="s">
        <v>8</v>
      </c>
      <c r="F86" s="1" t="s">
        <v>78</v>
      </c>
      <c r="G86" s="1" t="s">
        <v>18</v>
      </c>
      <c r="H86" s="1">
        <v>2014</v>
      </c>
      <c r="I86" s="1">
        <v>2016</v>
      </c>
      <c r="J86" s="9">
        <v>242440</v>
      </c>
      <c r="K86" s="10">
        <v>45566</v>
      </c>
      <c r="L86" s="46"/>
      <c r="M86" s="28">
        <f>K86+L86</f>
        <v>45566</v>
      </c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</row>
    <row r="87" spans="1:32" s="63" customFormat="1" ht="99" customHeight="1">
      <c r="A87" s="31" t="s">
        <v>26</v>
      </c>
      <c r="B87" s="43" t="s">
        <v>122</v>
      </c>
      <c r="C87" s="44" t="s">
        <v>6</v>
      </c>
      <c r="D87" s="1" t="s">
        <v>7</v>
      </c>
      <c r="E87" s="1" t="s">
        <v>8</v>
      </c>
      <c r="F87" s="1" t="s">
        <v>78</v>
      </c>
      <c r="G87" s="1" t="s">
        <v>73</v>
      </c>
      <c r="H87" s="1">
        <v>2015</v>
      </c>
      <c r="I87" s="1">
        <v>2017</v>
      </c>
      <c r="J87" s="9">
        <v>0</v>
      </c>
      <c r="K87" s="10">
        <v>50</v>
      </c>
      <c r="L87" s="46"/>
      <c r="M87" s="28">
        <f>K87+L87</f>
        <v>50</v>
      </c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</row>
    <row r="88" spans="1:32" s="63" customFormat="1" ht="15.75">
      <c r="A88" s="64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 spans="1:32" s="63" customFormat="1" ht="15.75">
      <c r="A89" s="64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</row>
    <row r="90" spans="1:32" s="63" customFormat="1" ht="15.75">
      <c r="A90" s="64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</row>
    <row r="91" spans="1:32" s="63" customFormat="1" ht="36.75" customHeight="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66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</row>
    <row r="92" spans="1:32" s="63" customFormat="1" ht="30" customHeight="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66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</row>
    <row r="93" spans="1:32" s="63" customFormat="1" ht="15.75">
      <c r="A93" s="64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</row>
    <row r="94" spans="1:32" s="63" customFormat="1" ht="16.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</row>
    <row r="95" spans="1:32" s="63" customFormat="1" ht="15.75">
      <c r="A95" s="64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</row>
    <row r="96" spans="1:32" s="63" customFormat="1" ht="15.75">
      <c r="A96" s="64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</row>
    <row r="97" spans="1:27" s="63" customFormat="1" ht="15.75">
      <c r="A97" s="64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</row>
    <row r="98" spans="1:27" ht="15.75">
      <c r="A98" s="67"/>
      <c r="B98" s="68"/>
      <c r="C98" s="68"/>
      <c r="D98" s="68"/>
      <c r="E98" s="68"/>
      <c r="F98" s="68"/>
      <c r="G98" s="68"/>
      <c r="H98" s="68"/>
      <c r="I98" s="68"/>
      <c r="J98" s="69"/>
      <c r="K98" s="68"/>
      <c r="L98" s="68"/>
      <c r="M98" s="68"/>
    </row>
    <row r="99" spans="1:27" ht="15.75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 ht="15.75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</sheetData>
  <mergeCells count="41">
    <mergeCell ref="A1:M1"/>
    <mergeCell ref="B2:B3"/>
    <mergeCell ref="H2:I2"/>
    <mergeCell ref="G2:G3"/>
    <mergeCell ref="E2:E3"/>
    <mergeCell ref="K2:K3"/>
    <mergeCell ref="A2:A3"/>
    <mergeCell ref="A7:E7"/>
    <mergeCell ref="A5:M5"/>
    <mergeCell ref="L2:L3"/>
    <mergeCell ref="M2:M3"/>
    <mergeCell ref="A22:D22"/>
    <mergeCell ref="A16:E16"/>
    <mergeCell ref="F2:F3"/>
    <mergeCell ref="J2:J3"/>
    <mergeCell ref="A6:E6"/>
    <mergeCell ref="C2:C3"/>
    <mergeCell ref="D2:D3"/>
    <mergeCell ref="A4:E4"/>
    <mergeCell ref="A23:E23"/>
    <mergeCell ref="F38:I38"/>
    <mergeCell ref="A24:E24"/>
    <mergeCell ref="A66:E66"/>
    <mergeCell ref="A35:E35"/>
    <mergeCell ref="A59:E59"/>
    <mergeCell ref="A41:E41"/>
    <mergeCell ref="A30:E30"/>
    <mergeCell ref="A38:E38"/>
    <mergeCell ref="A47:E47"/>
    <mergeCell ref="A92:K92"/>
    <mergeCell ref="A85:E85"/>
    <mergeCell ref="A60:E60"/>
    <mergeCell ref="A70:E70"/>
    <mergeCell ref="A73:E73"/>
    <mergeCell ref="A77:E77"/>
    <mergeCell ref="A79:E79"/>
    <mergeCell ref="A91:K91"/>
    <mergeCell ref="A84:M84"/>
    <mergeCell ref="A63:E63"/>
    <mergeCell ref="A82:E82"/>
    <mergeCell ref="A75:E75"/>
  </mergeCells>
  <phoneticPr fontId="6" type="noConversion"/>
  <printOptions horizontalCentered="1"/>
  <pageMargins left="0.39370078740157483" right="0.39370078740157483" top="0.70866141732283472" bottom="0.31496062992125984" header="0.31496062992125984" footer="0.31496062992125984"/>
  <pageSetup paperSize="9" scale="58" fitToHeight="0" orientation="landscape" horizontalDpi="4294967295" verticalDpi="4294967295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Ленин</cp:lastModifiedBy>
  <cp:lastPrinted>2016-10-10T14:55:50Z</cp:lastPrinted>
  <dcterms:created xsi:type="dcterms:W3CDTF">2014-05-08T06:25:05Z</dcterms:created>
  <dcterms:modified xsi:type="dcterms:W3CDTF">2016-10-10T14:55:54Z</dcterms:modified>
</cp:coreProperties>
</file>