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1355" windowHeight="8700"/>
  </bookViews>
  <sheets>
    <sheet name="Лист1" sheetId="1" r:id="rId1"/>
  </sheets>
  <definedNames>
    <definedName name="_xlnm.Print_Titles" localSheetId="0">Лист1!$6:$8</definedName>
    <definedName name="_xlnm.Print_Area" localSheetId="0">Лист1!$A$1:$L$34</definedName>
  </definedNames>
  <calcPr calcId="125725"/>
</workbook>
</file>

<file path=xl/calcChain.xml><?xml version="1.0" encoding="utf-8"?>
<calcChain xmlns="http://schemas.openxmlformats.org/spreadsheetml/2006/main">
  <c r="J21" i="1"/>
  <c r="J25"/>
  <c r="I25"/>
  <c r="H25"/>
  <c r="I21"/>
  <c r="H21"/>
  <c r="I24"/>
  <c r="H24"/>
  <c r="J20"/>
  <c r="I20"/>
  <c r="H20"/>
  <c r="L33" l="1"/>
  <c r="L31"/>
  <c r="L30"/>
  <c r="L28"/>
  <c r="L26"/>
  <c r="L25"/>
  <c r="L24"/>
  <c r="L21"/>
  <c r="L20"/>
  <c r="L18"/>
  <c r="K18"/>
  <c r="L17"/>
  <c r="L15"/>
  <c r="L12"/>
  <c r="J32"/>
  <c r="I32"/>
  <c r="H32"/>
  <c r="J29"/>
  <c r="I29"/>
  <c r="H29"/>
  <c r="J27"/>
  <c r="I27"/>
  <c r="H27"/>
  <c r="J23"/>
  <c r="I23"/>
  <c r="H23"/>
  <c r="J19"/>
  <c r="I19"/>
  <c r="H19"/>
  <c r="J13"/>
  <c r="I13"/>
  <c r="H13"/>
  <c r="J11"/>
  <c r="I11"/>
  <c r="H11"/>
  <c r="J9"/>
  <c r="I9"/>
  <c r="H9"/>
  <c r="L11" l="1"/>
  <c r="L27"/>
  <c r="L32"/>
  <c r="L29"/>
  <c r="L13"/>
  <c r="L23"/>
  <c r="J34"/>
  <c r="I34"/>
  <c r="H34"/>
  <c r="L19"/>
  <c r="L34" l="1"/>
  <c r="E16"/>
  <c r="E13" s="1"/>
  <c r="E11"/>
  <c r="E9"/>
  <c r="F12"/>
  <c r="F11" l="1"/>
  <c r="G12"/>
  <c r="F16"/>
  <c r="G16" s="1"/>
  <c r="F31"/>
  <c r="G31" s="1"/>
  <c r="K31" s="1"/>
  <c r="F10"/>
  <c r="G10" s="1"/>
  <c r="G11" l="1"/>
  <c r="K11" s="1"/>
  <c r="K12"/>
  <c r="G9"/>
  <c r="K9" s="1"/>
  <c r="K10"/>
  <c r="F9"/>
  <c r="F33"/>
  <c r="G33" s="1"/>
  <c r="F26"/>
  <c r="G26" s="1"/>
  <c r="K26" s="1"/>
  <c r="F22"/>
  <c r="G22" s="1"/>
  <c r="E32"/>
  <c r="E29"/>
  <c r="E27"/>
  <c r="E23"/>
  <c r="E19"/>
  <c r="F30"/>
  <c r="G30" s="1"/>
  <c r="F25"/>
  <c r="G25" s="1"/>
  <c r="K25" s="1"/>
  <c r="F20"/>
  <c r="G20" s="1"/>
  <c r="K20" s="1"/>
  <c r="F17"/>
  <c r="G17" s="1"/>
  <c r="K17" s="1"/>
  <c r="F15"/>
  <c r="G15" s="1"/>
  <c r="K15" s="1"/>
  <c r="G29" l="1"/>
  <c r="K29" s="1"/>
  <c r="K30"/>
  <c r="G13"/>
  <c r="K13" s="1"/>
  <c r="G32"/>
  <c r="K32" s="1"/>
  <c r="K33"/>
  <c r="F29"/>
  <c r="F32"/>
  <c r="F13"/>
  <c r="F28"/>
  <c r="G28" s="1"/>
  <c r="F21"/>
  <c r="G21" s="1"/>
  <c r="K21" s="1"/>
  <c r="F24"/>
  <c r="G24" s="1"/>
  <c r="E34"/>
  <c r="G27" l="1"/>
  <c r="K27" s="1"/>
  <c r="K28"/>
  <c r="G23"/>
  <c r="K23" s="1"/>
  <c r="K24"/>
  <c r="G19"/>
  <c r="K19" s="1"/>
  <c r="F27"/>
  <c r="F19"/>
  <c r="F23"/>
  <c r="G34" l="1"/>
  <c r="K34" s="1"/>
  <c r="F34"/>
</calcChain>
</file>

<file path=xl/sharedStrings.xml><?xml version="1.0" encoding="utf-8"?>
<sst xmlns="http://schemas.openxmlformats.org/spreadsheetml/2006/main" count="83" uniqueCount="55">
  <si>
    <t>Дорожное хозяйство</t>
  </si>
  <si>
    <t>Стационарная медицинская помощь</t>
  </si>
  <si>
    <t>01</t>
  </si>
  <si>
    <t>02</t>
  </si>
  <si>
    <t>04</t>
  </si>
  <si>
    <t>07</t>
  </si>
  <si>
    <t>09</t>
  </si>
  <si>
    <t>10</t>
  </si>
  <si>
    <t>Национальная экономика</t>
  </si>
  <si>
    <t>Образование</t>
  </si>
  <si>
    <t>11</t>
  </si>
  <si>
    <t>Всего</t>
  </si>
  <si>
    <t>Дошкольное образование</t>
  </si>
  <si>
    <t>06</t>
  </si>
  <si>
    <t>Жилищно-коммунальное хозяйство</t>
  </si>
  <si>
    <t>05</t>
  </si>
  <si>
    <t>Жилищное хозяйство</t>
  </si>
  <si>
    <t>08</t>
  </si>
  <si>
    <t>Культура</t>
  </si>
  <si>
    <t>Физическая культура и спорт</t>
  </si>
  <si>
    <t>Раз-дел</t>
  </si>
  <si>
    <t>Топливно-энергетический комплекс</t>
  </si>
  <si>
    <t>Водное хозяйство</t>
  </si>
  <si>
    <t>Коммунальное хозяйство</t>
  </si>
  <si>
    <t>12</t>
  </si>
  <si>
    <t>Общее образование</t>
  </si>
  <si>
    <t>Культура и кинематография</t>
  </si>
  <si>
    <t>Здравоохранение</t>
  </si>
  <si>
    <t>Амбулаторная помощь</t>
  </si>
  <si>
    <t>03</t>
  </si>
  <si>
    <t>Другие вопросы в области национальной экономики</t>
  </si>
  <si>
    <t>Национальная безопасность и правоохранительная деятельность</t>
  </si>
  <si>
    <t>Обеспечение пожарной безопасности</t>
  </si>
  <si>
    <t>Массовый спорт</t>
  </si>
  <si>
    <t>Транспорт</t>
  </si>
  <si>
    <t>Общегосударственные вопросы</t>
  </si>
  <si>
    <t>Другие общегосударственные вопросы</t>
  </si>
  <si>
    <t>13</t>
  </si>
  <si>
    <t>Другие вопросы в области жилищно-коммунального хозяйства</t>
  </si>
  <si>
    <t>Среднее профессиональное образование</t>
  </si>
  <si>
    <t>Под-раз-дел</t>
  </si>
  <si>
    <t>Утверждено</t>
  </si>
  <si>
    <t>Предлагаемые изменения</t>
  </si>
  <si>
    <t>Утверждено на год (в  ред 29.06.2015 № 305-18-ОЗ)</t>
  </si>
  <si>
    <t>Доведено министерством финансов Архангельской области  предельных объемов финансирования до главных распорядителей средств областного бюджета</t>
  </si>
  <si>
    <t>к уточненной сводной бюджетной росписи на год</t>
  </si>
  <si>
    <t>Наименование показателя</t>
  </si>
  <si>
    <t>тыс. рублей</t>
  </si>
  <si>
    <t>Уточненная сводная бюджетная роспись на 2015 год по состоянию на 30.09.2015</t>
  </si>
  <si>
    <t>Кассовый план выплат из областного бюджета за 9 месяцев 2015 года</t>
  </si>
  <si>
    <t>Исполнено на 01.10.2015 г.</t>
  </si>
  <si>
    <t>Исполнение 9 месяцев, в процентах</t>
  </si>
  <si>
    <t>к плану на 9 месяцев</t>
  </si>
  <si>
    <t>Отчет об исполнении областного бюджета по  бюджетным ассигнованиям по разделам и подразделам классификации расходов бюджетов на осуществление бюджетных инвестиций в объекты государственной собственности Архангельской области, предоставление субсидий на осуществление капитальных вложений в объекты государственной собственности Архангельской области и предоставление субсидий местным бюджетам на софинансирование капитальных вложений в объекты муниципальной собственности, включаемые в областную адресную инвестиционную программу, за  9 месяцев  2015 года</t>
  </si>
  <si>
    <t>Приложение № 6 к пояснительной записке к отчету об исполнении областного бюджета за 9 месяцев 2015 года по форме приложения № 16 к областному закону "Об областном бюджете на 2015 год и на плановый период 2016 и 2017 годов"</t>
  </si>
</sst>
</file>

<file path=xl/styles.xml><?xml version="1.0" encoding="utf-8"?>
<styleSheet xmlns="http://schemas.openxmlformats.org/spreadsheetml/2006/main">
  <numFmts count="1">
    <numFmt numFmtId="164" formatCode="_-* #,##0.0_р_._-;\-* #,##0.0_р_._-;_-* &quot;-&quot;?_р_._-;_-@_-"/>
  </numFmts>
  <fonts count="9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4" fillId="0" borderId="2" xfId="0" applyFont="1" applyFill="1" applyBorder="1" applyAlignment="1">
      <alignment horizontal="left" vertical="center" wrapText="1" indent="1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 indent="1"/>
    </xf>
    <xf numFmtId="49" fontId="2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 indent="1"/>
    </xf>
    <xf numFmtId="49" fontId="5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 indent="1"/>
    </xf>
    <xf numFmtId="0" fontId="5" fillId="0" borderId="0" xfId="0" applyFont="1" applyFill="1" applyAlignment="1">
      <alignment vertical="center"/>
    </xf>
    <xf numFmtId="164" fontId="2" fillId="0" borderId="3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 wrapText="1" indent="1"/>
    </xf>
    <xf numFmtId="0" fontId="6" fillId="0" borderId="4" xfId="0" applyFont="1" applyFill="1" applyBorder="1" applyAlignment="1">
      <alignment horizontal="left" vertical="center" wrapText="1" indent="1"/>
    </xf>
    <xf numFmtId="49" fontId="6" fillId="0" borderId="4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 indent="1"/>
    </xf>
    <xf numFmtId="0" fontId="5" fillId="0" borderId="1" xfId="0" applyFont="1" applyFill="1" applyBorder="1" applyAlignment="1">
      <alignment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justify" vertical="center" wrapText="1"/>
    </xf>
    <xf numFmtId="0" fontId="0" fillId="0" borderId="0" xfId="0" applyAlignment="1"/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9" xfId="0" applyFont="1" applyBorder="1" applyAlignment="1"/>
    <xf numFmtId="0" fontId="2" fillId="0" borderId="1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view="pageBreakPreview" zoomScale="120" zoomScaleSheetLayoutView="120" workbookViewId="0">
      <selection activeCell="G1" sqref="G1:L1"/>
    </sheetView>
  </sheetViews>
  <sheetFormatPr defaultColWidth="8.85546875" defaultRowHeight="12.75"/>
  <cols>
    <col min="1" max="1" width="55.5703125" style="1" customWidth="1"/>
    <col min="2" max="2" width="6" style="1" customWidth="1"/>
    <col min="3" max="3" width="5.5703125" style="1" customWidth="1"/>
    <col min="4" max="4" width="13.28515625" style="1" hidden="1" customWidth="1"/>
    <col min="5" max="5" width="12.5703125" style="1" hidden="1" customWidth="1"/>
    <col min="6" max="6" width="17.42578125" style="1" customWidth="1"/>
    <col min="7" max="7" width="17.140625" style="1" customWidth="1"/>
    <col min="8" max="8" width="15.28515625" style="1" customWidth="1"/>
    <col min="9" max="9" width="18.42578125" style="1" customWidth="1"/>
    <col min="10" max="10" width="14.28515625" style="1" customWidth="1"/>
    <col min="11" max="11" width="12.5703125" style="1" customWidth="1"/>
    <col min="12" max="12" width="12.28515625" style="1" customWidth="1"/>
    <col min="13" max="16384" width="8.85546875" style="1"/>
  </cols>
  <sheetData>
    <row r="1" spans="1:12" ht="44.25" customHeight="1">
      <c r="G1" s="35" t="s">
        <v>54</v>
      </c>
      <c r="H1" s="35"/>
      <c r="I1" s="35"/>
      <c r="J1" s="35"/>
      <c r="K1" s="35"/>
      <c r="L1" s="36"/>
    </row>
    <row r="2" spans="1:12" ht="9" customHeight="1"/>
    <row r="3" spans="1:12" ht="66.75" customHeight="1">
      <c r="A3" s="47" t="s">
        <v>53</v>
      </c>
      <c r="B3" s="47"/>
      <c r="C3" s="47"/>
      <c r="D3" s="47"/>
      <c r="E3" s="47"/>
      <c r="F3" s="47"/>
      <c r="G3" s="48"/>
      <c r="H3" s="48"/>
      <c r="I3" s="48"/>
      <c r="J3" s="48"/>
      <c r="K3" s="48"/>
      <c r="L3" s="48"/>
    </row>
    <row r="4" spans="1:12" ht="21.75" customHeight="1">
      <c r="A4" s="33"/>
      <c r="B4" s="33"/>
      <c r="C4" s="33"/>
      <c r="D4" s="33"/>
      <c r="E4" s="33"/>
      <c r="F4" s="33"/>
    </row>
    <row r="5" spans="1:12" ht="21.75" customHeight="1">
      <c r="A5" s="33"/>
      <c r="B5" s="33"/>
      <c r="C5" s="33"/>
      <c r="D5" s="33"/>
      <c r="E5" s="33"/>
      <c r="F5" s="33"/>
      <c r="L5" s="2" t="s">
        <v>47</v>
      </c>
    </row>
    <row r="6" spans="1:12" ht="26.25" customHeight="1">
      <c r="A6" s="41" t="s">
        <v>46</v>
      </c>
      <c r="B6" s="43" t="s">
        <v>20</v>
      </c>
      <c r="C6" s="43" t="s">
        <v>40</v>
      </c>
      <c r="D6" s="43" t="s">
        <v>41</v>
      </c>
      <c r="E6" s="43" t="s">
        <v>42</v>
      </c>
      <c r="F6" s="44" t="s">
        <v>43</v>
      </c>
      <c r="G6" s="43" t="s">
        <v>48</v>
      </c>
      <c r="H6" s="43" t="s">
        <v>49</v>
      </c>
      <c r="I6" s="43" t="s">
        <v>44</v>
      </c>
      <c r="J6" s="37" t="s">
        <v>50</v>
      </c>
      <c r="K6" s="39" t="s">
        <v>51</v>
      </c>
      <c r="L6" s="40"/>
    </row>
    <row r="7" spans="1:12" ht="120" customHeight="1">
      <c r="A7" s="42"/>
      <c r="B7" s="42"/>
      <c r="C7" s="42"/>
      <c r="D7" s="46"/>
      <c r="E7" s="46"/>
      <c r="F7" s="45"/>
      <c r="G7" s="46"/>
      <c r="H7" s="46"/>
      <c r="I7" s="46"/>
      <c r="J7" s="38"/>
      <c r="K7" s="34" t="s">
        <v>45</v>
      </c>
      <c r="L7" s="34" t="s">
        <v>52</v>
      </c>
    </row>
    <row r="8" spans="1:12">
      <c r="A8" s="25">
        <v>1</v>
      </c>
      <c r="B8" s="26">
        <v>2</v>
      </c>
      <c r="C8" s="26">
        <v>3</v>
      </c>
      <c r="D8" s="26">
        <v>4</v>
      </c>
      <c r="E8" s="26">
        <v>5</v>
      </c>
      <c r="F8" s="25">
        <v>4</v>
      </c>
      <c r="G8" s="25">
        <v>5</v>
      </c>
      <c r="H8" s="25">
        <v>6</v>
      </c>
      <c r="I8" s="25">
        <v>7</v>
      </c>
      <c r="J8" s="25">
        <v>8</v>
      </c>
      <c r="K8" s="25">
        <v>9</v>
      </c>
      <c r="L8" s="25">
        <v>10</v>
      </c>
    </row>
    <row r="9" spans="1:12">
      <c r="A9" s="3" t="s">
        <v>35</v>
      </c>
      <c r="B9" s="4" t="s">
        <v>2</v>
      </c>
      <c r="C9" s="24"/>
      <c r="D9" s="12">
        <v>48828</v>
      </c>
      <c r="E9" s="12">
        <f t="shared" ref="E9:G9" si="0">E10</f>
        <v>2000</v>
      </c>
      <c r="F9" s="12">
        <f t="shared" si="0"/>
        <v>50828</v>
      </c>
      <c r="G9" s="12">
        <f t="shared" si="0"/>
        <v>50828</v>
      </c>
      <c r="H9" s="12">
        <f t="shared" ref="H9:J9" si="1">H10</f>
        <v>0</v>
      </c>
      <c r="I9" s="12">
        <f t="shared" si="1"/>
        <v>0</v>
      </c>
      <c r="J9" s="12">
        <f t="shared" si="1"/>
        <v>0</v>
      </c>
      <c r="K9" s="12">
        <f>J9/G9*100</f>
        <v>0</v>
      </c>
      <c r="L9" s="12">
        <v>0</v>
      </c>
    </row>
    <row r="10" spans="1:12">
      <c r="A10" s="5" t="s">
        <v>36</v>
      </c>
      <c r="B10" s="6" t="s">
        <v>2</v>
      </c>
      <c r="C10" s="7" t="s">
        <v>37</v>
      </c>
      <c r="D10" s="8">
        <v>48828</v>
      </c>
      <c r="E10" s="8">
        <v>2000</v>
      </c>
      <c r="F10" s="8">
        <f t="shared" ref="F10:G12" si="2">D10+E10</f>
        <v>50828</v>
      </c>
      <c r="G10" s="8">
        <f>F10</f>
        <v>50828</v>
      </c>
      <c r="H10" s="8"/>
      <c r="I10" s="8"/>
      <c r="J10" s="8"/>
      <c r="K10" s="8">
        <f t="shared" ref="K10:K34" si="3">J10/G10*100</f>
        <v>0</v>
      </c>
      <c r="L10" s="8">
        <v>0</v>
      </c>
    </row>
    <row r="11" spans="1:12" ht="25.5">
      <c r="A11" s="9" t="s">
        <v>31</v>
      </c>
      <c r="B11" s="10" t="s">
        <v>29</v>
      </c>
      <c r="C11" s="11"/>
      <c r="D11" s="12">
        <v>1531.3000000000002</v>
      </c>
      <c r="E11" s="28">
        <f>E12</f>
        <v>0</v>
      </c>
      <c r="F11" s="28">
        <f>F12</f>
        <v>1531.3000000000002</v>
      </c>
      <c r="G11" s="28">
        <f>G12</f>
        <v>1531.3000000000002</v>
      </c>
      <c r="H11" s="28">
        <f t="shared" ref="H11:J11" si="4">H12</f>
        <v>1531.2508600000001</v>
      </c>
      <c r="I11" s="28">
        <f t="shared" si="4"/>
        <v>1531.2508600000001</v>
      </c>
      <c r="J11" s="28">
        <f t="shared" si="4"/>
        <v>1531.2508600000001</v>
      </c>
      <c r="K11" s="28">
        <f t="shared" si="3"/>
        <v>99.996790961927772</v>
      </c>
      <c r="L11" s="28">
        <f t="shared" ref="L11:L34" si="5">J11/H11*100</f>
        <v>100</v>
      </c>
    </row>
    <row r="12" spans="1:12">
      <c r="A12" s="13" t="s">
        <v>32</v>
      </c>
      <c r="B12" s="7" t="s">
        <v>29</v>
      </c>
      <c r="C12" s="7" t="s">
        <v>7</v>
      </c>
      <c r="D12" s="32">
        <v>1531.3000000000002</v>
      </c>
      <c r="E12" s="27">
        <v>0</v>
      </c>
      <c r="F12" s="8">
        <f t="shared" si="2"/>
        <v>1531.3000000000002</v>
      </c>
      <c r="G12" s="8">
        <f t="shared" si="2"/>
        <v>1531.3000000000002</v>
      </c>
      <c r="H12" s="8">
        <v>1531.2508600000001</v>
      </c>
      <c r="I12" s="8">
        <v>1531.2508600000001</v>
      </c>
      <c r="J12" s="8">
        <v>1531.2508600000001</v>
      </c>
      <c r="K12" s="8">
        <f t="shared" si="3"/>
        <v>99.996790961927772</v>
      </c>
      <c r="L12" s="8">
        <f t="shared" si="5"/>
        <v>100</v>
      </c>
    </row>
    <row r="13" spans="1:12" s="14" customFormat="1">
      <c r="A13" s="9" t="s">
        <v>8</v>
      </c>
      <c r="B13" s="10" t="s">
        <v>4</v>
      </c>
      <c r="C13" s="11"/>
      <c r="D13" s="12">
        <v>101747.39999999995</v>
      </c>
      <c r="E13" s="28">
        <f>E15+E16+E17</f>
        <v>-15611.5</v>
      </c>
      <c r="F13" s="28">
        <f>F15+F16+F17</f>
        <v>86135.899999999951</v>
      </c>
      <c r="G13" s="28">
        <f>G15+G16+G17</f>
        <v>86135.899999999951</v>
      </c>
      <c r="H13" s="28">
        <f t="shared" ref="H13:J13" si="6">H15+H17</f>
        <v>69897.974000000002</v>
      </c>
      <c r="I13" s="28">
        <f t="shared" si="6"/>
        <v>69897.974000000002</v>
      </c>
      <c r="J13" s="28">
        <f t="shared" si="6"/>
        <v>69896.9739999999</v>
      </c>
      <c r="K13" s="28">
        <f t="shared" si="3"/>
        <v>81.147319526469147</v>
      </c>
      <c r="L13" s="28">
        <f t="shared" si="5"/>
        <v>99.9985693433688</v>
      </c>
    </row>
    <row r="14" spans="1:12" s="14" customFormat="1" hidden="1">
      <c r="A14" s="13" t="s">
        <v>21</v>
      </c>
      <c r="B14" s="7" t="s">
        <v>4</v>
      </c>
      <c r="C14" s="7" t="s">
        <v>3</v>
      </c>
      <c r="D14" s="8"/>
      <c r="E14" s="27"/>
      <c r="F14" s="8"/>
      <c r="G14" s="8"/>
      <c r="H14" s="8"/>
      <c r="I14" s="8"/>
      <c r="J14" s="8"/>
      <c r="K14" s="8"/>
      <c r="L14" s="8"/>
    </row>
    <row r="15" spans="1:12">
      <c r="A15" s="5" t="s">
        <v>22</v>
      </c>
      <c r="B15" s="7" t="s">
        <v>4</v>
      </c>
      <c r="C15" s="7" t="s">
        <v>13</v>
      </c>
      <c r="D15" s="8">
        <v>18746.3</v>
      </c>
      <c r="E15" s="27">
        <v>2799.9</v>
      </c>
      <c r="F15" s="8">
        <f>D15+E15</f>
        <v>21546.2</v>
      </c>
      <c r="G15" s="8">
        <f>F15</f>
        <v>21546.2</v>
      </c>
      <c r="H15" s="8">
        <v>18458.126</v>
      </c>
      <c r="I15" s="8">
        <v>18458.126</v>
      </c>
      <c r="J15" s="8">
        <v>18458.126</v>
      </c>
      <c r="K15" s="8">
        <f t="shared" si="3"/>
        <v>85.667662975373844</v>
      </c>
      <c r="L15" s="8">
        <f t="shared" si="5"/>
        <v>100</v>
      </c>
    </row>
    <row r="16" spans="1:12" hidden="1">
      <c r="A16" s="5" t="s">
        <v>34</v>
      </c>
      <c r="B16" s="7" t="s">
        <v>4</v>
      </c>
      <c r="C16" s="7" t="s">
        <v>17</v>
      </c>
      <c r="D16" s="8">
        <v>5000</v>
      </c>
      <c r="E16" s="27">
        <f>65000-70000</f>
        <v>-5000</v>
      </c>
      <c r="F16" s="8">
        <f>D16+E16</f>
        <v>0</v>
      </c>
      <c r="G16" s="8">
        <f t="shared" ref="G16:G17" si="7">F16</f>
        <v>0</v>
      </c>
      <c r="H16" s="8"/>
      <c r="I16" s="8"/>
      <c r="J16" s="8"/>
      <c r="K16" s="8"/>
      <c r="L16" s="8"/>
    </row>
    <row r="17" spans="1:12">
      <c r="A17" s="5" t="s">
        <v>0</v>
      </c>
      <c r="B17" s="7" t="s">
        <v>4</v>
      </c>
      <c r="C17" s="7" t="s">
        <v>6</v>
      </c>
      <c r="D17" s="8">
        <v>78001.099999999948</v>
      </c>
      <c r="E17" s="27">
        <v>-13411.4</v>
      </c>
      <c r="F17" s="8">
        <f>D17+E17</f>
        <v>64589.699999999946</v>
      </c>
      <c r="G17" s="8">
        <f t="shared" si="7"/>
        <v>64589.699999999946</v>
      </c>
      <c r="H17" s="8">
        <v>51439.847999999998</v>
      </c>
      <c r="I17" s="8">
        <v>51439.847999999998</v>
      </c>
      <c r="J17" s="8">
        <v>51438.847999999904</v>
      </c>
      <c r="K17" s="8">
        <f t="shared" si="3"/>
        <v>79.639397612932001</v>
      </c>
      <c r="L17" s="8">
        <f t="shared" si="5"/>
        <v>99.998055981813764</v>
      </c>
    </row>
    <row r="18" spans="1:12" hidden="1">
      <c r="A18" s="5" t="s">
        <v>30</v>
      </c>
      <c r="B18" s="7" t="s">
        <v>4</v>
      </c>
      <c r="C18" s="7" t="s">
        <v>24</v>
      </c>
      <c r="D18" s="15"/>
      <c r="E18" s="29"/>
      <c r="F18" s="15"/>
      <c r="G18" s="15"/>
      <c r="H18" s="15"/>
      <c r="I18" s="15"/>
      <c r="J18" s="15"/>
      <c r="K18" s="15" t="e">
        <f t="shared" si="3"/>
        <v>#DIV/0!</v>
      </c>
      <c r="L18" s="15" t="e">
        <f t="shared" si="5"/>
        <v>#DIV/0!</v>
      </c>
    </row>
    <row r="19" spans="1:12">
      <c r="A19" s="16" t="s">
        <v>14</v>
      </c>
      <c r="B19" s="11" t="s">
        <v>15</v>
      </c>
      <c r="C19" s="7"/>
      <c r="D19" s="12">
        <v>1043351.8999999999</v>
      </c>
      <c r="E19" s="28">
        <f>E20+E21+E22</f>
        <v>-95742.8</v>
      </c>
      <c r="F19" s="28">
        <f>F20+F21+F22</f>
        <v>947609.1</v>
      </c>
      <c r="G19" s="28">
        <f>G20+G21+G22</f>
        <v>947609.1</v>
      </c>
      <c r="H19" s="28">
        <f t="shared" ref="H19:J19" si="8">H20+H21</f>
        <v>483660.98699999996</v>
      </c>
      <c r="I19" s="28">
        <f t="shared" si="8"/>
        <v>483660.98699999996</v>
      </c>
      <c r="J19" s="28">
        <f t="shared" si="8"/>
        <v>469635.18199999997</v>
      </c>
      <c r="K19" s="28">
        <f t="shared" si="3"/>
        <v>49.560011823440696</v>
      </c>
      <c r="L19" s="28">
        <f t="shared" si="5"/>
        <v>97.100075181379069</v>
      </c>
    </row>
    <row r="20" spans="1:12">
      <c r="A20" s="5" t="s">
        <v>16</v>
      </c>
      <c r="B20" s="7" t="s">
        <v>15</v>
      </c>
      <c r="C20" s="7" t="s">
        <v>2</v>
      </c>
      <c r="D20" s="8">
        <v>744290.2</v>
      </c>
      <c r="E20" s="27">
        <v>20833.3</v>
      </c>
      <c r="F20" s="8">
        <f t="shared" ref="F20:F22" si="9">D20+E20</f>
        <v>765123.5</v>
      </c>
      <c r="G20" s="8">
        <f t="shared" ref="G20:G22" si="10">F20</f>
        <v>765123.5</v>
      </c>
      <c r="H20" s="8">
        <f>22986.495+416153.459</f>
        <v>439139.95399999997</v>
      </c>
      <c r="I20" s="8">
        <f t="shared" ref="I20" si="11">22986.495+416153.459</f>
        <v>439139.95399999997</v>
      </c>
      <c r="J20" s="8">
        <f>21969.85+416153.459</f>
        <v>438123.30899999995</v>
      </c>
      <c r="K20" s="8">
        <f t="shared" si="3"/>
        <v>57.261776562868604</v>
      </c>
      <c r="L20" s="8">
        <f t="shared" si="5"/>
        <v>99.76849180068001</v>
      </c>
    </row>
    <row r="21" spans="1:12">
      <c r="A21" s="5" t="s">
        <v>23</v>
      </c>
      <c r="B21" s="7" t="s">
        <v>15</v>
      </c>
      <c r="C21" s="7" t="s">
        <v>3</v>
      </c>
      <c r="D21" s="8">
        <v>287389.69999999995</v>
      </c>
      <c r="E21" s="27">
        <v>-104904.1</v>
      </c>
      <c r="F21" s="8">
        <f t="shared" si="9"/>
        <v>182485.59999999995</v>
      </c>
      <c r="G21" s="8">
        <f t="shared" si="10"/>
        <v>182485.59999999995</v>
      </c>
      <c r="H21" s="8">
        <f>31521.033+13000</f>
        <v>44521.032999999996</v>
      </c>
      <c r="I21" s="8">
        <f>31521.033+13000</f>
        <v>44521.032999999996</v>
      </c>
      <c r="J21" s="8">
        <f>31511.873</f>
        <v>31511.873</v>
      </c>
      <c r="K21" s="8">
        <f t="shared" si="3"/>
        <v>17.268142253416165</v>
      </c>
      <c r="L21" s="8">
        <f t="shared" si="5"/>
        <v>70.77974358771057</v>
      </c>
    </row>
    <row r="22" spans="1:12" hidden="1">
      <c r="A22" s="5" t="s">
        <v>38</v>
      </c>
      <c r="B22" s="7" t="s">
        <v>15</v>
      </c>
      <c r="C22" s="7" t="s">
        <v>15</v>
      </c>
      <c r="D22" s="8">
        <v>11672</v>
      </c>
      <c r="E22" s="27">
        <v>-11672</v>
      </c>
      <c r="F22" s="8">
        <f t="shared" si="9"/>
        <v>0</v>
      </c>
      <c r="G22" s="8">
        <f t="shared" si="10"/>
        <v>0</v>
      </c>
      <c r="H22" s="8"/>
      <c r="I22" s="8"/>
      <c r="J22" s="8"/>
      <c r="K22" s="8"/>
      <c r="L22" s="8"/>
    </row>
    <row r="23" spans="1:12" s="14" customFormat="1">
      <c r="A23" s="9" t="s">
        <v>9</v>
      </c>
      <c r="B23" s="10" t="s">
        <v>5</v>
      </c>
      <c r="C23" s="11"/>
      <c r="D23" s="12">
        <v>423640.39999999997</v>
      </c>
      <c r="E23" s="28">
        <f>E24+E25+E26</f>
        <v>90885.9</v>
      </c>
      <c r="F23" s="28">
        <f>F24+F25+F26</f>
        <v>514526.3</v>
      </c>
      <c r="G23" s="28">
        <f>G24+G25+G26</f>
        <v>514526.3</v>
      </c>
      <c r="H23" s="28">
        <f t="shared" ref="H23:J23" si="12">H24+H25+H26</f>
        <v>461395.30900000001</v>
      </c>
      <c r="I23" s="28">
        <f t="shared" si="12"/>
        <v>461395.30900000001</v>
      </c>
      <c r="J23" s="28">
        <f t="shared" si="12"/>
        <v>447000.30900000001</v>
      </c>
      <c r="K23" s="28">
        <f t="shared" si="3"/>
        <v>86.876085634495269</v>
      </c>
      <c r="L23" s="28">
        <f t="shared" si="5"/>
        <v>96.880115658046279</v>
      </c>
    </row>
    <row r="24" spans="1:12" s="14" customFormat="1">
      <c r="A24" s="13" t="s">
        <v>12</v>
      </c>
      <c r="B24" s="6" t="s">
        <v>5</v>
      </c>
      <c r="C24" s="7" t="s">
        <v>2</v>
      </c>
      <c r="D24" s="8">
        <v>225508.5</v>
      </c>
      <c r="E24" s="27">
        <v>30000</v>
      </c>
      <c r="F24" s="8">
        <f t="shared" ref="F24:F26" si="13">D24+E24</f>
        <v>255508.5</v>
      </c>
      <c r="G24" s="8">
        <f t="shared" ref="G24:G26" si="14">F24</f>
        <v>255508.5</v>
      </c>
      <c r="H24" s="8">
        <f>218258.959</f>
        <v>218258.959</v>
      </c>
      <c r="I24" s="8">
        <f>218258.959</f>
        <v>218258.959</v>
      </c>
      <c r="J24" s="8">
        <v>205258.959</v>
      </c>
      <c r="K24" s="8">
        <f t="shared" si="3"/>
        <v>80.333514931988574</v>
      </c>
      <c r="L24" s="8">
        <f t="shared" si="5"/>
        <v>94.043772562848147</v>
      </c>
    </row>
    <row r="25" spans="1:12" s="14" customFormat="1">
      <c r="A25" s="13" t="s">
        <v>25</v>
      </c>
      <c r="B25" s="6" t="s">
        <v>5</v>
      </c>
      <c r="C25" s="7" t="s">
        <v>3</v>
      </c>
      <c r="D25" s="8">
        <v>183090.3</v>
      </c>
      <c r="E25" s="27">
        <v>37427.5</v>
      </c>
      <c r="F25" s="8">
        <f t="shared" si="13"/>
        <v>220517.8</v>
      </c>
      <c r="G25" s="8">
        <f t="shared" si="14"/>
        <v>220517.8</v>
      </c>
      <c r="H25" s="8">
        <f>40695.752+6184+157785</f>
        <v>204664.75200000001</v>
      </c>
      <c r="I25" s="8">
        <f>40695.752+6184+157785</f>
        <v>204664.75200000001</v>
      </c>
      <c r="J25" s="8">
        <f>40695.752+4789+157785</f>
        <v>203269.75200000001</v>
      </c>
      <c r="K25" s="8">
        <f t="shared" si="3"/>
        <v>92.178387413623767</v>
      </c>
      <c r="L25" s="8">
        <f t="shared" si="5"/>
        <v>99.318397532370412</v>
      </c>
    </row>
    <row r="26" spans="1:12" s="14" customFormat="1">
      <c r="A26" s="13" t="s">
        <v>39</v>
      </c>
      <c r="B26" s="6" t="s">
        <v>5</v>
      </c>
      <c r="C26" s="7" t="s">
        <v>4</v>
      </c>
      <c r="D26" s="8">
        <v>15041.6</v>
      </c>
      <c r="E26" s="27">
        <v>23458.400000000001</v>
      </c>
      <c r="F26" s="8">
        <f t="shared" si="13"/>
        <v>38500</v>
      </c>
      <c r="G26" s="8">
        <f t="shared" si="14"/>
        <v>38500</v>
      </c>
      <c r="H26" s="8">
        <v>38471.597999999998</v>
      </c>
      <c r="I26" s="8">
        <v>38471.597999999998</v>
      </c>
      <c r="J26" s="8">
        <v>38471.597999999998</v>
      </c>
      <c r="K26" s="8">
        <f t="shared" si="3"/>
        <v>99.926228571428567</v>
      </c>
      <c r="L26" s="8">
        <f t="shared" si="5"/>
        <v>100</v>
      </c>
    </row>
    <row r="27" spans="1:12" s="14" customFormat="1">
      <c r="A27" s="9" t="s">
        <v>26</v>
      </c>
      <c r="B27" s="10" t="s">
        <v>17</v>
      </c>
      <c r="C27" s="11"/>
      <c r="D27" s="12">
        <v>116356.6</v>
      </c>
      <c r="E27" s="28">
        <f>E28</f>
        <v>-32500</v>
      </c>
      <c r="F27" s="28">
        <f>F28</f>
        <v>83856.600000000006</v>
      </c>
      <c r="G27" s="28">
        <f>G28</f>
        <v>83856.600000000006</v>
      </c>
      <c r="H27" s="28">
        <f t="shared" ref="H27:J27" si="15">H28</f>
        <v>31190.145</v>
      </c>
      <c r="I27" s="28">
        <f t="shared" si="15"/>
        <v>31190.145</v>
      </c>
      <c r="J27" s="28">
        <f t="shared" si="15"/>
        <v>31190.145</v>
      </c>
      <c r="K27" s="28">
        <f t="shared" si="3"/>
        <v>37.194621532473292</v>
      </c>
      <c r="L27" s="28">
        <f t="shared" si="5"/>
        <v>100</v>
      </c>
    </row>
    <row r="28" spans="1:12" s="14" customFormat="1">
      <c r="A28" s="13" t="s">
        <v>18</v>
      </c>
      <c r="B28" s="6" t="s">
        <v>17</v>
      </c>
      <c r="C28" s="7" t="s">
        <v>2</v>
      </c>
      <c r="D28" s="8">
        <v>116356.6</v>
      </c>
      <c r="E28" s="27">
        <v>-32500</v>
      </c>
      <c r="F28" s="8">
        <f t="shared" ref="F28:G33" si="16">D28+E28</f>
        <v>83856.600000000006</v>
      </c>
      <c r="G28" s="8">
        <f>F28</f>
        <v>83856.600000000006</v>
      </c>
      <c r="H28" s="8">
        <v>31190.145</v>
      </c>
      <c r="I28" s="8">
        <v>31190.145</v>
      </c>
      <c r="J28" s="8">
        <v>31190.145</v>
      </c>
      <c r="K28" s="8">
        <f t="shared" si="3"/>
        <v>37.194621532473292</v>
      </c>
      <c r="L28" s="8">
        <f t="shared" si="5"/>
        <v>100</v>
      </c>
    </row>
    <row r="29" spans="1:12" s="14" customFormat="1">
      <c r="A29" s="16" t="s">
        <v>27</v>
      </c>
      <c r="B29" s="10" t="s">
        <v>6</v>
      </c>
      <c r="C29" s="11"/>
      <c r="D29" s="12">
        <v>423111.46900000004</v>
      </c>
      <c r="E29" s="28">
        <f>E30+E31</f>
        <v>-35608.9</v>
      </c>
      <c r="F29" s="28">
        <f>F30+F31</f>
        <v>387502.56900000002</v>
      </c>
      <c r="G29" s="28">
        <f>G30+G31</f>
        <v>387502.56900000002</v>
      </c>
      <c r="H29" s="28">
        <f t="shared" ref="H29:J29" si="17">H30+H31</f>
        <v>97948.683999999994</v>
      </c>
      <c r="I29" s="28">
        <f t="shared" si="17"/>
        <v>97948.683999999994</v>
      </c>
      <c r="J29" s="28">
        <f t="shared" si="17"/>
        <v>97948.683999999994</v>
      </c>
      <c r="K29" s="28">
        <f t="shared" si="3"/>
        <v>25.276912164161676</v>
      </c>
      <c r="L29" s="28">
        <f t="shared" si="5"/>
        <v>100</v>
      </c>
    </row>
    <row r="30" spans="1:12">
      <c r="A30" s="5" t="s">
        <v>1</v>
      </c>
      <c r="B30" s="7" t="s">
        <v>6</v>
      </c>
      <c r="C30" s="7" t="s">
        <v>2</v>
      </c>
      <c r="D30" s="8">
        <v>420611.46900000004</v>
      </c>
      <c r="E30" s="27">
        <v>-35608.9</v>
      </c>
      <c r="F30" s="8">
        <f t="shared" si="16"/>
        <v>385002.56900000002</v>
      </c>
      <c r="G30" s="8">
        <f t="shared" ref="G30:G31" si="18">F30</f>
        <v>385002.56900000002</v>
      </c>
      <c r="H30" s="8">
        <v>95448.683999999994</v>
      </c>
      <c r="I30" s="8">
        <v>95448.683999999994</v>
      </c>
      <c r="J30" s="8">
        <v>95448.683999999994</v>
      </c>
      <c r="K30" s="8">
        <f t="shared" si="3"/>
        <v>24.791700545769601</v>
      </c>
      <c r="L30" s="8">
        <f t="shared" si="5"/>
        <v>100</v>
      </c>
    </row>
    <row r="31" spans="1:12">
      <c r="A31" s="5" t="s">
        <v>28</v>
      </c>
      <c r="B31" s="7" t="s">
        <v>6</v>
      </c>
      <c r="C31" s="7" t="s">
        <v>3</v>
      </c>
      <c r="D31" s="8">
        <v>2500</v>
      </c>
      <c r="E31" s="27"/>
      <c r="F31" s="8">
        <f t="shared" si="16"/>
        <v>2500</v>
      </c>
      <c r="G31" s="8">
        <f t="shared" si="18"/>
        <v>2500</v>
      </c>
      <c r="H31" s="8">
        <v>2500</v>
      </c>
      <c r="I31" s="8">
        <v>2500</v>
      </c>
      <c r="J31" s="8">
        <v>2500</v>
      </c>
      <c r="K31" s="8">
        <f t="shared" si="3"/>
        <v>100</v>
      </c>
      <c r="L31" s="8">
        <f t="shared" si="5"/>
        <v>100</v>
      </c>
    </row>
    <row r="32" spans="1:12" s="14" customFormat="1">
      <c r="A32" s="9" t="s">
        <v>19</v>
      </c>
      <c r="B32" s="10" t="s">
        <v>10</v>
      </c>
      <c r="C32" s="11"/>
      <c r="D32" s="12">
        <v>109202.19999999998</v>
      </c>
      <c r="E32" s="28">
        <f>E33</f>
        <v>0</v>
      </c>
      <c r="F32" s="28">
        <f>F33</f>
        <v>109202.19999999998</v>
      </c>
      <c r="G32" s="28">
        <f>G33</f>
        <v>109202.19999999998</v>
      </c>
      <c r="H32" s="28">
        <f t="shared" ref="H32:J32" si="19">H33</f>
        <v>25276.751</v>
      </c>
      <c r="I32" s="28">
        <f t="shared" si="19"/>
        <v>25276.751</v>
      </c>
      <c r="J32" s="28">
        <f t="shared" si="19"/>
        <v>25245.264999999999</v>
      </c>
      <c r="K32" s="28">
        <f t="shared" si="3"/>
        <v>23.117908796709226</v>
      </c>
      <c r="L32" s="28">
        <f t="shared" si="5"/>
        <v>99.875434940194637</v>
      </c>
    </row>
    <row r="33" spans="1:12">
      <c r="A33" s="17" t="s">
        <v>33</v>
      </c>
      <c r="B33" s="18">
        <v>11</v>
      </c>
      <c r="C33" s="18" t="s">
        <v>3</v>
      </c>
      <c r="D33" s="19">
        <v>109202.19999999998</v>
      </c>
      <c r="E33" s="30"/>
      <c r="F33" s="19">
        <f t="shared" si="16"/>
        <v>109202.19999999998</v>
      </c>
      <c r="G33" s="19">
        <f t="shared" si="16"/>
        <v>109202.19999999998</v>
      </c>
      <c r="H33" s="19">
        <v>25276.751</v>
      </c>
      <c r="I33" s="19">
        <v>25276.751</v>
      </c>
      <c r="J33" s="19">
        <v>25245.264999999999</v>
      </c>
      <c r="K33" s="19">
        <f t="shared" si="3"/>
        <v>23.117908796709226</v>
      </c>
      <c r="L33" s="19">
        <f t="shared" si="5"/>
        <v>99.875434940194637</v>
      </c>
    </row>
    <row r="34" spans="1:12" s="14" customFormat="1" ht="26.25" customHeight="1">
      <c r="A34" s="20" t="s">
        <v>11</v>
      </c>
      <c r="B34" s="21"/>
      <c r="C34" s="21"/>
      <c r="D34" s="22">
        <v>2267769.2690000003</v>
      </c>
      <c r="E34" s="31">
        <f>E9+E11+E13+E19+E23+E27+E29+E32</f>
        <v>-86577.300000000017</v>
      </c>
      <c r="F34" s="22">
        <f>F9+F11+F13+F19+F23+F27+F29+F32</f>
        <v>2181191.969</v>
      </c>
      <c r="G34" s="22">
        <f>G9+G11+G13+G19+G23+G27+G29+G32</f>
        <v>2181191.969</v>
      </c>
      <c r="H34" s="22">
        <f t="shared" ref="H34:J34" si="20">H9+H11+H13+H19+H23+H27+H29+H32</f>
        <v>1170901.1008599999</v>
      </c>
      <c r="I34" s="22">
        <f t="shared" si="20"/>
        <v>1170901.1008599999</v>
      </c>
      <c r="J34" s="22">
        <f t="shared" si="20"/>
        <v>1142447.8098599997</v>
      </c>
      <c r="K34" s="22">
        <f t="shared" si="3"/>
        <v>52.377224292815086</v>
      </c>
      <c r="L34" s="22">
        <f t="shared" si="5"/>
        <v>97.569966329427658</v>
      </c>
    </row>
    <row r="39" spans="1:12">
      <c r="F39" s="23"/>
    </row>
  </sheetData>
  <mergeCells count="13">
    <mergeCell ref="G1:L1"/>
    <mergeCell ref="J6:J7"/>
    <mergeCell ref="K6:L6"/>
    <mergeCell ref="A6:A7"/>
    <mergeCell ref="B6:B7"/>
    <mergeCell ref="C6:C7"/>
    <mergeCell ref="F6:F7"/>
    <mergeCell ref="G6:G7"/>
    <mergeCell ref="H6:H7"/>
    <mergeCell ref="I6:I7"/>
    <mergeCell ref="A3:L3"/>
    <mergeCell ref="D6:D7"/>
    <mergeCell ref="E6:E7"/>
  </mergeCells>
  <phoneticPr fontId="1" type="noConversion"/>
  <pageMargins left="1.1811023622047245" right="0.51181102362204722" top="0.55118110236220474" bottom="0.15748031496062992" header="0.51181102362204722" footer="0.51181102362204722"/>
  <pageSetup paperSize="9" scale="74" fitToWidth="0" fitToHeight="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SHCHELIN</dc:creator>
  <cp:lastModifiedBy>Pavlenko</cp:lastModifiedBy>
  <cp:lastPrinted>2015-10-08T12:11:55Z</cp:lastPrinted>
  <dcterms:created xsi:type="dcterms:W3CDTF">2008-09-28T08:54:06Z</dcterms:created>
  <dcterms:modified xsi:type="dcterms:W3CDTF">2015-10-13T09:24:14Z</dcterms:modified>
</cp:coreProperties>
</file>