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595"/>
  </bookViews>
  <sheets>
    <sheet name="Лист1" sheetId="4" r:id="rId1"/>
  </sheets>
  <definedNames>
    <definedName name="_xlnm._FilterDatabase" localSheetId="0" hidden="1">Лист1!$A$5:$AK$174</definedName>
    <definedName name="_xlnm.Print_Titles" localSheetId="0">Лист1!$3:$5</definedName>
    <definedName name="_xlnm.Print_Area" localSheetId="0">Лист1!$H$1:$Q$174</definedName>
  </definedNames>
  <calcPr calcId="125725"/>
</workbook>
</file>

<file path=xl/calcChain.xml><?xml version="1.0" encoding="utf-8"?>
<calcChain xmlns="http://schemas.openxmlformats.org/spreadsheetml/2006/main">
  <c r="L160" i="4"/>
  <c r="M30" l="1"/>
  <c r="N45"/>
  <c r="M167" l="1"/>
  <c r="L167"/>
  <c r="N168"/>
  <c r="N167" s="1"/>
  <c r="N117" l="1"/>
  <c r="M110"/>
  <c r="M69"/>
  <c r="M66" s="1"/>
  <c r="N71"/>
  <c r="N116"/>
  <c r="M40"/>
  <c r="L40"/>
  <c r="N50"/>
  <c r="N51"/>
  <c r="N42"/>
  <c r="N43"/>
  <c r="N44"/>
  <c r="M13"/>
  <c r="L13"/>
  <c r="N29"/>
  <c r="N60"/>
  <c r="M59"/>
  <c r="N93"/>
  <c r="N41" l="1"/>
  <c r="N49"/>
  <c r="N35"/>
  <c r="M163"/>
  <c r="N166"/>
  <c r="N57"/>
  <c r="N165"/>
  <c r="L54" l="1"/>
  <c r="L110"/>
  <c r="N110" s="1"/>
  <c r="L64"/>
  <c r="L63"/>
  <c r="L118"/>
  <c r="L61" l="1"/>
  <c r="M121"/>
  <c r="N152"/>
  <c r="L94"/>
  <c r="L79"/>
  <c r="M79"/>
  <c r="M73"/>
  <c r="N73" s="1"/>
  <c r="M61"/>
  <c r="L8"/>
  <c r="M52"/>
  <c r="N52" s="1"/>
  <c r="L38"/>
  <c r="L30"/>
  <c r="M8"/>
  <c r="M7" s="1"/>
  <c r="L163"/>
  <c r="N163" s="1"/>
  <c r="N9"/>
  <c r="N10"/>
  <c r="N11"/>
  <c r="N12"/>
  <c r="N37"/>
  <c r="N26"/>
  <c r="N27"/>
  <c r="N28"/>
  <c r="N15"/>
  <c r="V120"/>
  <c r="W120" s="1"/>
  <c r="W119"/>
  <c r="U118"/>
  <c r="W109"/>
  <c r="W108"/>
  <c r="W107"/>
  <c r="W106"/>
  <c r="W105"/>
  <c r="W104"/>
  <c r="W103"/>
  <c r="W102"/>
  <c r="W101"/>
  <c r="W100"/>
  <c r="W99"/>
  <c r="W98"/>
  <c r="W97"/>
  <c r="W96"/>
  <c r="W95"/>
  <c r="V94"/>
  <c r="U94"/>
  <c r="W93"/>
  <c r="W92"/>
  <c r="W91"/>
  <c r="W90"/>
  <c r="W89"/>
  <c r="W88"/>
  <c r="W87"/>
  <c r="W86"/>
  <c r="W85"/>
  <c r="W84"/>
  <c r="W83"/>
  <c r="W82"/>
  <c r="W81"/>
  <c r="W80"/>
  <c r="V79"/>
  <c r="U79"/>
  <c r="U77"/>
  <c r="W77"/>
  <c r="V77"/>
  <c r="M118"/>
  <c r="N120"/>
  <c r="N111"/>
  <c r="N62"/>
  <c r="N54"/>
  <c r="N48"/>
  <c r="N47"/>
  <c r="N46"/>
  <c r="N34"/>
  <c r="N25"/>
  <c r="N24"/>
  <c r="N23"/>
  <c r="N16"/>
  <c r="N85"/>
  <c r="N92"/>
  <c r="N91"/>
  <c r="N88"/>
  <c r="N109"/>
  <c r="N108"/>
  <c r="N107"/>
  <c r="N106"/>
  <c r="N105"/>
  <c r="N104"/>
  <c r="N103"/>
  <c r="N102"/>
  <c r="N101"/>
  <c r="N100"/>
  <c r="N99"/>
  <c r="N98"/>
  <c r="N97"/>
  <c r="N96"/>
  <c r="N95"/>
  <c r="M94"/>
  <c r="R8"/>
  <c r="R13"/>
  <c r="R40"/>
  <c r="R52"/>
  <c r="R59"/>
  <c r="R61"/>
  <c r="R66"/>
  <c r="R73"/>
  <c r="R77"/>
  <c r="R79"/>
  <c r="R94"/>
  <c r="R110"/>
  <c r="R118"/>
  <c r="R121"/>
  <c r="R170"/>
  <c r="R169" s="1"/>
  <c r="R160" s="1"/>
  <c r="S79"/>
  <c r="S6" s="1"/>
  <c r="S170"/>
  <c r="S169" s="1"/>
  <c r="Q119"/>
  <c r="Q118" s="1"/>
  <c r="P118"/>
  <c r="P6" s="1"/>
  <c r="Q170"/>
  <c r="Q169" s="1"/>
  <c r="Q160" s="1"/>
  <c r="Q121"/>
  <c r="Q110"/>
  <c r="Q94"/>
  <c r="Q79"/>
  <c r="Q77"/>
  <c r="Q73"/>
  <c r="Q66"/>
  <c r="Q61"/>
  <c r="Q59"/>
  <c r="Q52"/>
  <c r="Q40"/>
  <c r="Q13"/>
  <c r="Q8"/>
  <c r="N164"/>
  <c r="N119"/>
  <c r="N114"/>
  <c r="N64"/>
  <c r="N19"/>
  <c r="N20"/>
  <c r="N21"/>
  <c r="N22"/>
  <c r="N17"/>
  <c r="N18"/>
  <c r="N56"/>
  <c r="N173"/>
  <c r="M170"/>
  <c r="N172"/>
  <c r="N113"/>
  <c r="N115"/>
  <c r="N112"/>
  <c r="N90"/>
  <c r="N75"/>
  <c r="M160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22"/>
  <c r="N121" s="1"/>
  <c r="N162"/>
  <c r="N161"/>
  <c r="O170"/>
  <c r="O169" s="1"/>
  <c r="O160" s="1"/>
  <c r="T170"/>
  <c r="T169" s="1"/>
  <c r="T160" s="1"/>
  <c r="N174"/>
  <c r="N171"/>
  <c r="N53"/>
  <c r="N55"/>
  <c r="M77"/>
  <c r="N78"/>
  <c r="N77" s="1"/>
  <c r="N89"/>
  <c r="T88"/>
  <c r="T87"/>
  <c r="T121"/>
  <c r="T118"/>
  <c r="T110"/>
  <c r="T94"/>
  <c r="T77"/>
  <c r="T73"/>
  <c r="T66"/>
  <c r="T61"/>
  <c r="T59"/>
  <c r="T52"/>
  <c r="T40"/>
  <c r="T13"/>
  <c r="T8"/>
  <c r="N84"/>
  <c r="N83"/>
  <c r="N82"/>
  <c r="N81"/>
  <c r="N80"/>
  <c r="N72"/>
  <c r="N14"/>
  <c r="N58"/>
  <c r="N68"/>
  <c r="N74"/>
  <c r="N63"/>
  <c r="N33"/>
  <c r="N32"/>
  <c r="N31"/>
  <c r="N69"/>
  <c r="N76"/>
  <c r="N65"/>
  <c r="N59"/>
  <c r="O52"/>
  <c r="A6"/>
  <c r="B6"/>
  <c r="C6"/>
  <c r="D6"/>
  <c r="E6"/>
  <c r="O8"/>
  <c r="O13"/>
  <c r="O40"/>
  <c r="O38" s="1"/>
  <c r="O59"/>
  <c r="O61"/>
  <c r="O66"/>
  <c r="O73"/>
  <c r="O77"/>
  <c r="O79"/>
  <c r="O94"/>
  <c r="O110"/>
  <c r="O118"/>
  <c r="O121"/>
  <c r="N170" l="1"/>
  <c r="N30"/>
  <c r="N40"/>
  <c r="V118"/>
  <c r="V6" s="1"/>
  <c r="Q38"/>
  <c r="Q6" s="1"/>
  <c r="N61"/>
  <c r="N66"/>
  <c r="Q7"/>
  <c r="N13"/>
  <c r="R38"/>
  <c r="T7"/>
  <c r="O7"/>
  <c r="N160"/>
  <c r="N118"/>
  <c r="R7"/>
  <c r="M38"/>
  <c r="N38"/>
  <c r="N79"/>
  <c r="T38"/>
  <c r="W118"/>
  <c r="L7"/>
  <c r="L6" s="1"/>
  <c r="N8"/>
  <c r="N94"/>
  <c r="W94"/>
  <c r="W79"/>
  <c r="T79"/>
  <c r="U6"/>
  <c r="O6"/>
  <c r="R6" l="1"/>
  <c r="M6"/>
  <c r="N6" s="1"/>
  <c r="T6"/>
  <c r="W6"/>
  <c r="N7"/>
</calcChain>
</file>

<file path=xl/sharedStrings.xml><?xml version="1.0" encoding="utf-8"?>
<sst xmlns="http://schemas.openxmlformats.org/spreadsheetml/2006/main" count="619" uniqueCount="250">
  <si>
    <t>Ввод в 2015 году</t>
  </si>
  <si>
    <t>1.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инфраструктуры, в том числе:</t>
  </si>
  <si>
    <t>I. 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(2014 - 2020 годы)"</t>
  </si>
  <si>
    <t>II. 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</si>
  <si>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"Культура Русского Севера (2013 - 2020 годы)"</t>
  </si>
  <si>
    <t>IV. 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(2014 - 2020 годы)"</t>
  </si>
  <si>
    <t>V. Государственная программа Архангельской области "Устойчивое развитие сельских территорий Архангельской области (2014 - 2017 годы)"</t>
  </si>
  <si>
    <t>VI. Государственная программа Архангельской области "Развитие здравоохранения Архангельской области (2013 - 2020 годы)"</t>
  </si>
  <si>
    <t>VII. Программа модернизации здравоохранения Архангельской области на 2011 - 2016 годы</t>
  </si>
  <si>
    <t>Заказчик</t>
  </si>
  <si>
    <t>Главный распорядитель бюджетных средств</t>
  </si>
  <si>
    <t>Всего объектов</t>
  </si>
  <si>
    <t>Переходящие с 2014 года</t>
  </si>
  <si>
    <t>Привлечение ФБ</t>
  </si>
  <si>
    <t>VIII. Государственная программа Архангельской области "Развитие транспортной системы Архангельской области (2014 - 2020 годы)"</t>
  </si>
  <si>
    <t>IX. Государственная программа Архангельской области "Развитие инфраструктуры Соловецкого архипелага (2014 - 2019 годы)"</t>
  </si>
  <si>
    <t>X. 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годы)"</t>
  </si>
  <si>
    <t>XI. Адресная программа Архангельской области "Переселение граждан из аварийного жилищного фонда" на 2013 - 2017 годы</t>
  </si>
  <si>
    <t>XII. Ведомственная целевая программа Архангельской области «Выполнение мероприятий по развитию социальной и инженерной инфраструктуры ЗАТО Мирный в рамках федеральной целевой программы «Развитие российских космодромов на 2006-2015 годы»</t>
  </si>
  <si>
    <t>Администрации муниципальных образований</t>
  </si>
  <si>
    <t>Всего объектов в 2015 году</t>
  </si>
  <si>
    <t>Перечень объектов</t>
  </si>
  <si>
    <t xml:space="preserve"> Лимит средств областного бюджета 
на 2017 год, 
тыс. руб.</t>
  </si>
  <si>
    <t xml:space="preserve"> Лимит средств областного бюджета 
на 2016 год,          тыс. руб.</t>
  </si>
  <si>
    <t>1. Строительство автогородков на территории Архангельской области</t>
  </si>
  <si>
    <t>1. Пристройка сценическо-зрительного комплекса к основному зданию и реконструкция существующего здания Архангельского областного театра кукол, в том числе проектно-изыскательские работы и прохождение государственной экспертизы проекта</t>
  </si>
  <si>
    <t>1. Канализационные очистные сооружения на 700 куб. м в сутки и главный коллектор в г. Каргополе Архангельской области</t>
  </si>
  <si>
    <t>1. Строительство школы на 132 места Горковской средней школы в дер. Согра Верхнетоемского района</t>
  </si>
  <si>
    <t>2. Строительство школы в д. Погост Вельского района</t>
  </si>
  <si>
    <t>1. Проектирование, корректировка проектной документации, проведение государственной экспертизы и завершение строительства поликлиники ГБУЗ Архангельской области «Плесецкая центральная районная больница»</t>
  </si>
  <si>
    <t>1. Перинатальный центр на 130 коек в г. Архангельске</t>
  </si>
  <si>
    <t>1. Строительство и реконструкция системы водоснабжения поселка Соловецкий</t>
  </si>
  <si>
    <t>2. Строительство канализационных сетей и коллекторов, канализационных очистных сооружений поселка Соловецкий</t>
  </si>
  <si>
    <t>3. Строительство комплекса по переработке и размещению отходов производства и потребления в поселке Соловецкий</t>
  </si>
  <si>
    <t>4. Реконструкция причального комплекса "Тамарин" в поселке Соловецкий</t>
  </si>
  <si>
    <t>1. Строительство стадиона МОУ ДОД ДЮСШ № 6 в г. Архангельске</t>
  </si>
  <si>
    <t>2. Строительство крытого катка с искусственным льдом ФОК "Звездочка" г.Северодвинск Архангельская область</t>
  </si>
  <si>
    <t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</si>
  <si>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ул. Советская,6</t>
  </si>
  <si>
    <t>ул. Мира,3а</t>
  </si>
  <si>
    <t>ул. Советская,12</t>
  </si>
  <si>
    <t>ул. Советская,8</t>
  </si>
  <si>
    <t>ул. Советская, 9а</t>
  </si>
  <si>
    <t>ул. Советская,9</t>
  </si>
  <si>
    <t>ул. Степанченко, 1</t>
  </si>
  <si>
    <t>ул. Степанченко, 12</t>
  </si>
  <si>
    <t>ул. Степанченко, 12а</t>
  </si>
  <si>
    <t>ул. Степанченко, 12б</t>
  </si>
  <si>
    <t>ул. Степанченко, 3</t>
  </si>
  <si>
    <t>ул. Степанченко, 5</t>
  </si>
  <si>
    <t>ул. Степанченко, 6</t>
  </si>
  <si>
    <t>ул. Степанченко, 8</t>
  </si>
  <si>
    <t>ул. Мира, 5</t>
  </si>
  <si>
    <t>ул. Мира, 5а</t>
  </si>
  <si>
    <t>ул. Мира, 1а</t>
  </si>
  <si>
    <t>ул. Советская, 17</t>
  </si>
  <si>
    <t>ул. Советская, 4</t>
  </si>
  <si>
    <t>ул. Советская, 11</t>
  </si>
  <si>
    <t>ул. Советская, 13</t>
  </si>
  <si>
    <t>ул. Дзержинского, 6</t>
  </si>
  <si>
    <t>ул. Дзержинского, 10</t>
  </si>
  <si>
    <t>ул. Дзержинского, 10а</t>
  </si>
  <si>
    <t>ул. Дзержинского, 4</t>
  </si>
  <si>
    <t>ул. Ленина, 65</t>
  </si>
  <si>
    <t>ул. Ломоносова, 10а</t>
  </si>
  <si>
    <t>ул. Ломоносова, 12а</t>
  </si>
  <si>
    <t>ул. Молодежный, 7</t>
  </si>
  <si>
    <t>ул. Ломоносова</t>
  </si>
  <si>
    <t>ул. Гагарина</t>
  </si>
  <si>
    <t>ул. Мира</t>
  </si>
  <si>
    <t>ул. Степанченко</t>
  </si>
  <si>
    <t>ул. Овчинникова</t>
  </si>
  <si>
    <t>ул. Дзержинского за домом № 19 по ул. Советская</t>
  </si>
  <si>
    <t>Проезд 13</t>
  </si>
  <si>
    <t>1. Реконструкция зданий жилищного фонда (устройство вентилируемых фасадов многоквартирных домов)</t>
  </si>
  <si>
    <t>2. Реконструкция городских автомобильных дорог</t>
  </si>
  <si>
    <t>3. Организации общего и  среднего профессионального образования Архангельской области, в том числе:</t>
  </si>
  <si>
    <t>2.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в том числе для использования в качестве маневренного жилищного фонда, и объектов инженерной инфраструктуры), в том числе:</t>
  </si>
  <si>
    <t>1) насосная станция 3 подъема водопровода у Южной котельной г. Котласа</t>
  </si>
  <si>
    <t>2. Муниципальные дошкольные образовательные организации муниципальных образовний Архангельской области, в том числе:</t>
  </si>
  <si>
    <t>1) строительство детского сада на 220 мест в с. Яренск Ленского района</t>
  </si>
  <si>
    <t>2) строительство детского сада на 120 мест в г. Вельске</t>
  </si>
  <si>
    <t>3) строительство детского сада на 220 мест по ул. Портовиков в г. Котласе</t>
  </si>
  <si>
    <t>4) строительство детского сада на 240 мест в п. Березник Виноградовского района</t>
  </si>
  <si>
    <t>5) строительство детского сада на 280 мест в г. Новодвинске</t>
  </si>
  <si>
    <t>6) строительство школы-сада в правобережной части г. Каргополя по ул. Чеснокова, 12б (100/100)</t>
  </si>
  <si>
    <t>1) строительство художественного профессионального училища резьбы по кости № 27 в селе Ломоносово Холмогорского района Архангельской области (включая услуги по охране объекта)</t>
  </si>
  <si>
    <t>2) строительство школы на 860 мест в пос. Урдома Ленского района</t>
  </si>
  <si>
    <t>3) строительство детской школы искусств на 350 учащихся в г. Няндоме</t>
  </si>
  <si>
    <t>4) строительство школы на 240 мест в п. Ерцево Коношского района</t>
  </si>
  <si>
    <t>5) строительство начальной школы - детского сада на 100 учащихся и 100 воспитанников в дер. Ваймуша Пинежского района</t>
  </si>
  <si>
    <t>государственная корпорация по содействию разработке, производству и экспорту высокотехнологичной промышленной продукции «Ростех»</t>
  </si>
  <si>
    <t>администрация муниципального образования "Няндомский муниципальный район"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</si>
  <si>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</si>
  <si>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"Котлас"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</si>
  <si>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</si>
  <si>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Новодвинск"</t>
  </si>
  <si>
    <t>администрация муниципального образования "Плесецкий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</si>
  <si>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</si>
  <si>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"Ленский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</si>
  <si>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</si>
  <si>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"Виноградовский муниципальный район"</t>
  </si>
  <si>
    <t>администрация муниципального образования "Коношский муниципальный район"</t>
  </si>
  <si>
    <t>администрация муниципального образования "Пинежский муниципальный район"</t>
  </si>
  <si>
    <t>администрация муниципального образования "Верхнетоемский муниципальный район"</t>
  </si>
  <si>
    <t xml:space="preserve">администрация муниципального образования "Вельский муниципальный район" </t>
  </si>
  <si>
    <t>администрация муниципального образования "Приморский муниципальный район"</t>
  </si>
  <si>
    <t>администрация муниципального образования "Северодвинск"</t>
  </si>
  <si>
    <t>администрация муниципального образования "Устьянский муниципальный район"</t>
  </si>
  <si>
    <t>администрация муниципального образования "Мирный"</t>
  </si>
  <si>
    <t>министерство промышленности и строительства Архангельской области</t>
  </si>
  <si>
    <t>коммунальное хозяйство</t>
  </si>
  <si>
    <t>жилищное хозяйство</t>
  </si>
  <si>
    <t>администрации муниципальных образований</t>
  </si>
  <si>
    <t>министерство образования и науки Архангельской области</t>
  </si>
  <si>
    <t>общее образование</t>
  </si>
  <si>
    <t>дошкольное образование</t>
  </si>
  <si>
    <t>среднее профессиональное образование</t>
  </si>
  <si>
    <t>государственное бюджетное учреждение Архангельской области "Главное управление капитального строительства"</t>
  </si>
  <si>
    <t>государственное бюджетное учреждение Архангельской области"Дирекция по развитию Соловецкого архипелага"</t>
  </si>
  <si>
    <t>культура</t>
  </si>
  <si>
    <t>водное хозяйство</t>
  </si>
  <si>
    <t>стационарная медицинская помощь</t>
  </si>
  <si>
    <t>государтсвенное казенное учреждение Архангельской области "Дорожное агентство "Архангельскавтодор"</t>
  </si>
  <si>
    <t>агентство по транспорту Архангельской области</t>
  </si>
  <si>
    <t>дорожное хозяйство</t>
  </si>
  <si>
    <t>агентство по развитию Соловецкого архипелага Архангельской области</t>
  </si>
  <si>
    <t>другие общегосударственные вопросы</t>
  </si>
  <si>
    <t>другие вопросы в области жилищно-коммунального хозяйства</t>
  </si>
  <si>
    <t>массовый спорт</t>
  </si>
  <si>
    <t>министерство топливно-энергетического комплекса и жилищно-коммунального строительства Архангельской области</t>
  </si>
  <si>
    <t>амбулаторная помощь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</si>
  <si>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услуги по охране объектов), а также создание условий для формирования рынка доступного арендного жилья:</t>
  </si>
  <si>
    <t>2) приобретение 3-х жилых помещений в 12-ти квартирном жилом доме в п. Октябрьский Устьянского муниципального района</t>
  </si>
  <si>
    <t>3) приобретение 21 жилого помещения в муниципальном образовании "Котлас"</t>
  </si>
  <si>
    <t>национальная безопасность</t>
  </si>
  <si>
    <t>2. Реконструкция и восстановление причальных берегоукрепительных сооружений, служащих защитой г. Архангельска от паводка. Причалы № 101 - 109, г. Архангельск, Набережная Северной Двины, Красная Пристань, в том числе сход №2</t>
  </si>
  <si>
    <t>6) завершение строительства школы в пос. Подюга Коношского района</t>
  </si>
  <si>
    <t>4. Строительство плоскостного спортивного сооружения (мини-футбольного поля) в дер. Куимиха Котласского района</t>
  </si>
  <si>
    <t>администрация муниципального образования "Котласский муниципальный район"</t>
  </si>
  <si>
    <t>администрация муниципального образования "Мезенский муниципальный район"</t>
  </si>
  <si>
    <t>администрация муниципального образования "Онежский муниципальный район"</t>
  </si>
  <si>
    <t>1. Строительство мостового перехода через реку Олма на автомобильной дороге Архангельск - Белогорский - Пинега - Кимжа - Мезень</t>
  </si>
  <si>
    <t>2. Реконструкция автомобильной дороги Ильинск - Вилегодск, км 11- км 25</t>
  </si>
  <si>
    <t>3. Разработка проектной документации на строительство автомобильной дороги Котлас - Коряжма, км 0 - км 41</t>
  </si>
  <si>
    <t>Строительство автомобильной дороги Котлас - Сольвычегодск - Яренск на участке Фоминская - Слободчиково</t>
  </si>
  <si>
    <t>Строительство  автомобильной дороги Архангельск (от дер. Рикасиха) - Онега на участке Тамица - Кянда (в том числе разработка проектной документации)</t>
  </si>
  <si>
    <t>4. Строительство  мостового перехода через реку Устья на автомобильной дороге Октябрьский - Мягкославская (Некрасово)  с подъездом к дер. Мягкославская (в том числе разработка проектной документации)</t>
  </si>
  <si>
    <t>5. Строительство автомобильной дороги Подъезд к дер. Боярская от автомобильной дороги Ломоносово - Ровдино</t>
  </si>
  <si>
    <t>6. Строительство автомобильной дороги Карпогоры - Веегора - Лешуконское на участке Чешегоры - Широкое</t>
  </si>
  <si>
    <t>Разработка проектной документации на строительство мостового перехода через реку Устья на км 141 + 235 автомобильной дороги Шангалы - Квазеньга - Кизема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</si>
  <si>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федерапльного бюджета на поддержку мер по обеспечению сбалансированности бюджетов субъектов Российской Федерации</t>
  </si>
  <si>
    <t>1. Реконструкция здания детского дома под детский сад в г. Онега</t>
  </si>
  <si>
    <t>2. Строителство детского сада на 45 мест в дер. Васильевская Холмогорского района</t>
  </si>
  <si>
    <t>администрация МО "Онежский муниципальный район"</t>
  </si>
  <si>
    <t>администрация МО "Холмогорский муниципальный район"</t>
  </si>
  <si>
    <t>ГП АО "Развитие образования и науки Архангельской области (2013 - 2018 годы)"</t>
  </si>
  <si>
    <t>1. Корректировка проекта "Комплекс пожарного депо и базы ОГУ "Архангельская служба спасения" в жилом районе Майская горка г.Архангельска"</t>
  </si>
  <si>
    <t>2. Привязка типового проекта пожарного депо на 2 автомобиля в с. Тельвиска Ненецкого автономного округа</t>
  </si>
  <si>
    <t>3. Укрепление правого берега р.Северная Двина в Соломбальском территориальном округе г.Архангельска на участке от ул.Маяковского до ул. Кедрова</t>
  </si>
  <si>
    <t>2. Проектирование, сбор исходно-разрешительной документации, корректировка, экспертиза и строительство областной больницы в 62-А квартале г. Архангельска</t>
  </si>
  <si>
    <t>3. Проектирование объекта "Лечебно-диагностический корпус государственного учреждения здравоохранения "Архангельская областная детская клиническая больница им. П.Г. Выжлецова"</t>
  </si>
  <si>
    <t>5. Сбор исходно-разрешительной документации, проектирование (в том числе ПИР), экспертиза проекта и строительство технологического причала (включая дноуглубительные работы) в поселке Соловецкий</t>
  </si>
  <si>
    <t>7. Проектирование и реконструкция высвобождаемого старого здания школы под размещение муниципального Дома культуры и областной музыкальной школы поселка Соловецкий</t>
  </si>
  <si>
    <t>8. Проектирование и реконструкция высвобождаемого старого здания детского сада под размещение администрации муниципального образования "Сельское поселение Соловецкое"</t>
  </si>
  <si>
    <t>10. Проектирование и строительство новой уличной дорожной сети поселка Соловецкий</t>
  </si>
  <si>
    <t>11. 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 (ул. Приморская, д. 4, ул. Сивко, д. 4, ул. Сивко, д. 1)</t>
  </si>
  <si>
    <t>12. Приобретение жилья для граждан, проживающих на территории поселка Соловецкий, выезжающих за его пределы</t>
  </si>
  <si>
    <t>13. Развитие индивидуального жилищного строительства для отдельных категорий граждан поселка Соловецкий</t>
  </si>
  <si>
    <t>4. Строительство автомобильной дороги по проезду Сибиряковцев в обход областной больницы г. Архангельска (протяженностью 720 метров)</t>
  </si>
  <si>
    <t>Государственная программа Архангельской области "Развитие здравоохранения Архангельской области (2013 - 2020 годы)"</t>
  </si>
  <si>
    <t>1.  Реконструкция объекта "Областной онкологический диспансер г. Архангельска" (в том числе приобретение оборудования)</t>
  </si>
  <si>
    <t>4. Берегоукрепление участка рукава Быстрокурки реки Северная Двина в с.Холмогоры Архангельской области</t>
  </si>
  <si>
    <t xml:space="preserve">7. Проектирование и строительство лыжно-спортивного комплекса "Малые Карелы" с сервисным центром на 24 команды (в том числе погашение кредиторской задолженности)
</t>
  </si>
  <si>
    <t>3. Строительство здания участковой больницы на 40 посещений и стационаром на 10 коек в поселке Соловецкий</t>
  </si>
  <si>
    <t>4. Проектирование и строительство несамоходного стоечного судна с административно-хозяйственными и жилыми помещениями</t>
  </si>
  <si>
    <t>5. Реконструкция здания Дома культуры поселка Соловецкий</t>
  </si>
  <si>
    <t xml:space="preserve"> Лимит средств областного бюджета 
на 2015 год 
</t>
  </si>
  <si>
    <t>тыс. рублей</t>
  </si>
  <si>
    <t xml:space="preserve"> Лимит средств областного бюджета 
на 2015 год с учетом изменений </t>
  </si>
  <si>
    <t>Реконструкция тепловых сетей котельной «Центральная» пос. Ровдино с целью подключения потребителей «Ровдинский детский дом» и закрытия угольной котельной</t>
  </si>
  <si>
    <t>Администрация муниципального образования "Шенкурский муниципальный район"</t>
  </si>
  <si>
    <t>министерство топливно-энергетического комплекса и жилищно-коммунального хозяйства Архангельской области</t>
  </si>
  <si>
    <t>МО</t>
  </si>
  <si>
    <t>Ост</t>
  </si>
  <si>
    <t xml:space="preserve"> Лимит средств областного бюджета 
на 2016 год с учетом изменений</t>
  </si>
  <si>
    <t xml:space="preserve"> Лимит средств областного бюджета 
на 2017 год с учетом поправки</t>
  </si>
  <si>
    <t>ВСЕГО по областной адресной инвестиционной программе</t>
  </si>
  <si>
    <t>Изменения в областной адресной инвестиционной программе на 2015 год и плановый период 2016 и 2017 годов при внесении изменений в областной закон об областном бюджете, предусматривающих увеличение (уменьшение) объемов финансирования объектов капитального строительства за счет средств областного бюджета</t>
  </si>
  <si>
    <t>Отрасль 
(сфера деятельности)</t>
  </si>
  <si>
    <t>Предлагаемые изменения на майскую сессию АОСД</t>
  </si>
  <si>
    <t>Предлагаемые изменения на сессию АОСД</t>
  </si>
  <si>
    <t>администрация муниципального образования "Лешуконский муниципальный район"</t>
  </si>
  <si>
    <t>администрация муниципальных образований</t>
  </si>
  <si>
    <t>4) проектирование 12-квартирного жилого дома с последующей привязкой в с. Карпогоры Пинежского района и пос. Березник Виноградовского района под служебное жилье</t>
  </si>
  <si>
    <t>7) приобретение здания детского сада на 220 мест в пос. Коноша, ул. Театральная, 19-а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</si>
  <si>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</si>
  <si>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Предлагаемые изменения на июньскую сессию АОСД</t>
  </si>
  <si>
    <t xml:space="preserve"> Лимит средств областного бюджета 
на 2016 год 
</t>
  </si>
  <si>
    <t xml:space="preserve"> Лимит средств областного бюджета 
на 2016 год с учетом изменений </t>
  </si>
  <si>
    <t xml:space="preserve">1) Красноборский муниципальный район (Черевково) </t>
  </si>
  <si>
    <t>2) Город Котлас</t>
  </si>
  <si>
    <t>3) Мезенский муниципальный район, г. Мезень, ул. Вараксина</t>
  </si>
  <si>
    <t>4) Устьянский муниципальный район, муниципальное образование "Октябрьское, пос. Октябрьский", мкр. Сосенки-4, Кедровый-2</t>
  </si>
  <si>
    <t>2) приобретение на первичном рынке (строительство) жилых помещений для переселения граждан из жилого дома, расположенного по адресу: пос. Обозерский, ул. Северная, д. 37</t>
  </si>
  <si>
    <t>3) обеспечение земельных участков инженерной инфраструктурой для строительства многоквартирных домов в VI - VII жилом районе (магистральные сети) (проектирование и строительство)</t>
  </si>
  <si>
    <t>5) обеспечение земельных участков дорожной инфраструктурой для строительства многоквартирных домов в VII жилом районе (ул. Стрелковая - ул. Карпогорская, длиной 1650 м) (проектирование и строительство)</t>
  </si>
  <si>
    <t>6) проектирование транспортных развязок в муниципальном образовании "Город Архангельск", в том числе выполнение работ по формированию технического задания на проектирование транспортных развязок</t>
  </si>
  <si>
    <t>12) строительство (приобретение) жилья для граждан, лишившихся жилых помещений в результате пожара</t>
  </si>
  <si>
    <t>4. Разработка генеральных планов и правил землепользования и координатное описание границ Архангельской области и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</si>
  <si>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другие вопросы в области национальной экономики</t>
  </si>
  <si>
    <t>5. Строительство мостового перехода через реку Мысовая на км 92 + 991 автомобильной дороги Карпогоры - Сосновка - Нюхча - граница с Республикой Коми</t>
  </si>
  <si>
    <t>6. Строительство мостового перехода через реку Устья на км 78 + 350 автомобильной дороги Вельск - Шангалы (в том числе разработка проектной документации)</t>
  </si>
  <si>
    <t>7. Строительство автомобильной дороги Архангельск (от по. Брин-Наволок)  - Каргополь - Вытегра (до с. Прокшино) на участке км 111 - км 122 (проект планировки территории и проект межевания)</t>
  </si>
  <si>
    <t>8. Реконструкция автомобильной дороги Архангельск (от по. Брин-Наволок)  - Каргополь - Вытегра (до с. Прокшино) на участке Сухое - Самодед (проект планировки территории и проект межевания)</t>
  </si>
  <si>
    <t>4. Строительство объекта незавершенного строительства представительства администрации Архангельской области в поселке Соловецкий</t>
  </si>
  <si>
    <t>другие общегосударст-венные  вопросы</t>
  </si>
  <si>
    <t>XII. 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(2014 - 2017 годы)"</t>
  </si>
  <si>
    <t>XIII. 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</si>
  <si>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3) обеспечение земельных участков инженерной инфраструктурой для строительства многоквартирных домов в VI и VII жилых районах (внутриквартальные сети) (проектирование и строительство)</t>
  </si>
  <si>
    <t>4) напорный канализационный коллектор в г. Онеге Архангельской области</t>
  </si>
  <si>
    <t>5) реконструкция водопроводных очистных сооружений в пос. Сия Пинежского района Архангельской области</t>
  </si>
  <si>
    <t>6) Компенсация затрат федерального бюджета по обеспечению жильем для отдельных категорий граждан, установленных Федеральным законом  от 12 января 1995 года №5-ФЗ «О ветеранах», в соответствии с Указом Президента Российской Федерации от 07 мая 2008 года №714 «Об обеспечении жильем ветеранов Великой Отечественной войны 1941 – 1945 годов» за счет средств областного бюджета</t>
  </si>
  <si>
    <t>7) строительство инженерных сетей 157 квартала г. Каргополя</t>
  </si>
  <si>
    <t>8) приобретение (строительство) жилых помещений для граждан, лишившихся жилья в результате пожара в с. Лешуконское (6 квартир)</t>
  </si>
  <si>
    <t>9) стоительство "под ключ" жилья для граждан, лишившихся жилых помещений в результате пожара</t>
  </si>
  <si>
    <t>10) обеспечение объектами инженерной инфраструктуры земельных участков, предоставляемых под строительство домов для расселения ветхого и аварийного жилья в г. Архангельск</t>
  </si>
  <si>
    <t>11) модульные водоочистные сооружения из поверхностного источника для обеспечения питьевой водой южных районов г. Архангельска</t>
  </si>
  <si>
    <t>8) приобретение строящегося здания детского сада на 120 мест в д. Горка Муравьевская Вельского района</t>
  </si>
  <si>
    <t>Администрация муниципального образования "Котлас"</t>
  </si>
  <si>
    <t xml:space="preserve">газовая промышлен-ность </t>
  </si>
  <si>
    <t>Строительство газораспределительных сетей, газификация жилых домов в г. Котлас</t>
  </si>
  <si>
    <t>Модульные водоочистные сооружения из поверхностного источника для обеспечения питьевой водой южных районов г. Архангельска</t>
  </si>
  <si>
    <t>6. Спортивный центр с универсальным игровым залом и плавательным бассейном (корректировка рабочей документации, гидравлические испытания, кадастровые работы, технологическое присоединение к сетям водопровода и канализации)</t>
  </si>
  <si>
    <t>5) приобретение 3 жилых помещений в пос. Зеленник Верхнетоемского района</t>
  </si>
  <si>
    <t>9) приобретение детского сада на 280 мест в городе Архангельске по ул. Розы Люксембург, 27</t>
  </si>
  <si>
    <t>9) Строительство (приобретение) речных судов для осуществления грузопассажирских перевозок на территории Архангельской области</t>
  </si>
  <si>
    <t>транспорт</t>
  </si>
  <si>
    <t>Предлагаемые изменения на ноябрьскую сессию АОСД</t>
  </si>
  <si>
    <t>12) модернизация водопроводной сети в с. Красноборск Архангельской области</t>
  </si>
  <si>
    <t xml:space="preserve">10) приобретение детского сада на 60 мест в п. Пежма Вельского района </t>
  </si>
  <si>
    <t>11) Строительство детского сада на 120 мест в пос. Катунино Приморского района</t>
  </si>
  <si>
    <t>8. Корректировка проекта, экспертиза и строительство объекта "Лыжероллерная трасса на лыжном стадионе в деревне Малые Карелы"</t>
  </si>
  <si>
    <t xml:space="preserve">3. Развитие сети (строительство и приобретение зданий) фельдшерско-акушерских пунктов и/или офисов врачей общей практики в сельской местности, в том числе: </t>
  </si>
  <si>
    <t>1) ФАП в пос. Самодед Плесецкого района</t>
  </si>
  <si>
    <t xml:space="preserve">2) ФАП в д. Одиночка МО "Пустошинское" Приморского района
 </t>
  </si>
  <si>
    <t xml:space="preserve">9. Приобретение земельного участка по проезд. Сибиряковцев, д. 9, стр. 2 для строительства автомобильной дороги
</t>
  </si>
  <si>
    <t>XVI.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</si>
  <si>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Проектирование и строительство здания специального учреждения УФМС                                                                                                                                                                                    в г. Архангельске</t>
  </si>
  <si>
    <t>1) приобретение 6 жилых помещений в муниципалльном образовании "Лешуконский муниципальный район", с. Лешуконское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</si>
</sst>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_р_._-;\-* #,##0.0_р_._-;_-* &quot;-&quot;?_р_._-;_-@_-"/>
    <numFmt numFmtId="166" formatCode="_-* #,##0.0_р_._-;\-* #,##0.0_р_._-;_-* &quot;-&quot;???_р_._-;_-@_-"/>
  </numFmts>
  <fonts count="14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Fill="1"/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5" fontId="5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5" fontId="5" fillId="0" borderId="2" xfId="0" applyNumberFormat="1" applyFont="1" applyFill="1" applyBorder="1" applyAlignment="1">
      <alignment horizontal="left" vertical="center" wrapText="1" indent="1"/>
    </xf>
    <xf numFmtId="165" fontId="4" fillId="0" borderId="2" xfId="0" applyNumberFormat="1" applyFont="1" applyFill="1" applyBorder="1" applyAlignment="1">
      <alignment horizontal="left" vertical="center" wrapText="1" indent="1"/>
    </xf>
    <xf numFmtId="165" fontId="8" fillId="0" borderId="2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5" fillId="0" borderId="2" xfId="0" applyNumberFormat="1" applyFont="1" applyFill="1" applyBorder="1" applyAlignment="1">
      <alignment horizontal="left" vertical="center" indent="1"/>
    </xf>
    <xf numFmtId="165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horizontal="right" vertical="center" indent="1"/>
    </xf>
    <xf numFmtId="0" fontId="10" fillId="0" borderId="2" xfId="0" applyFont="1" applyFill="1" applyBorder="1"/>
    <xf numFmtId="0" fontId="9" fillId="0" borderId="2" xfId="0" applyFont="1" applyFill="1" applyBorder="1" applyAlignment="1">
      <alignment horizontal="justify" vertical="top"/>
    </xf>
    <xf numFmtId="165" fontId="6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9" fillId="0" borderId="2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/>
    <xf numFmtId="165" fontId="10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165" fontId="4" fillId="2" borderId="2" xfId="0" applyNumberFormat="1" applyFont="1" applyFill="1" applyBorder="1" applyAlignment="1">
      <alignment horizontal="left" vertical="center" wrapText="1" indent="1"/>
    </xf>
    <xf numFmtId="165" fontId="4" fillId="2" borderId="2" xfId="0" applyNumberFormat="1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right" vertical="center" wrapText="1" indent="1"/>
    </xf>
    <xf numFmtId="165" fontId="7" fillId="3" borderId="2" xfId="0" applyNumberFormat="1" applyFont="1" applyFill="1" applyBorder="1" applyAlignment="1">
      <alignment horizontal="left" vertical="center" wrapText="1" indent="1"/>
    </xf>
    <xf numFmtId="165" fontId="7" fillId="3" borderId="2" xfId="0" applyNumberFormat="1" applyFont="1" applyFill="1" applyBorder="1" applyAlignment="1">
      <alignment horizontal="right" vertical="center" indent="1"/>
    </xf>
    <xf numFmtId="165" fontId="7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I174"/>
  <sheetViews>
    <sheetView showGridLines="0" tabSelected="1" view="pageBreakPreview" zoomScale="53" zoomScaleSheetLayoutView="53" workbookViewId="0">
      <pane xSplit="8" ySplit="6" topLeftCell="I100" activePane="bottomRight" state="frozen"/>
      <selection pane="topRight" activeCell="G1" sqref="G1"/>
      <selection pane="bottomLeft" activeCell="A6" sqref="A6"/>
      <selection pane="bottomRight" activeCell="I114" sqref="I114"/>
    </sheetView>
  </sheetViews>
  <sheetFormatPr defaultRowHeight="15"/>
  <cols>
    <col min="1" max="7" width="9.140625" style="5" hidden="1" customWidth="1"/>
    <col min="8" max="8" width="58.85546875" style="7" customWidth="1"/>
    <col min="9" max="9" width="30.28515625" style="6" customWidth="1"/>
    <col min="10" max="10" width="31.85546875" style="6" customWidth="1"/>
    <col min="11" max="11" width="18.7109375" style="7" customWidth="1"/>
    <col min="12" max="12" width="19.7109375" style="39" customWidth="1"/>
    <col min="13" max="13" width="20" customWidth="1"/>
    <col min="14" max="14" width="22.5703125" customWidth="1"/>
    <col min="15" max="15" width="17.85546875" hidden="1" customWidth="1"/>
    <col min="16" max="16" width="18.28515625" hidden="1" customWidth="1"/>
    <col min="17" max="17" width="20.140625" hidden="1" customWidth="1"/>
    <col min="18" max="19" width="16.85546875" hidden="1" customWidth="1"/>
    <col min="20" max="23" width="19.5703125" hidden="1" customWidth="1"/>
  </cols>
  <sheetData>
    <row r="1" spans="1:35" ht="73.900000000000006" customHeight="1">
      <c r="A1" s="50"/>
      <c r="B1" s="50"/>
      <c r="C1" s="51"/>
      <c r="D1" s="51"/>
      <c r="E1" s="51"/>
      <c r="F1" s="51"/>
      <c r="G1" s="51"/>
      <c r="H1" s="81" t="s">
        <v>188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8.75" customHeight="1">
      <c r="A2" s="50"/>
      <c r="B2" s="50"/>
      <c r="C2" s="51"/>
      <c r="D2" s="51"/>
      <c r="E2" s="51"/>
      <c r="F2" s="51"/>
      <c r="G2" s="51"/>
      <c r="H2" s="53"/>
      <c r="I2" s="53"/>
      <c r="J2" s="53"/>
      <c r="K2" s="53"/>
      <c r="L2" s="53"/>
      <c r="M2" s="53"/>
      <c r="N2" s="54"/>
      <c r="O2" s="53"/>
      <c r="P2" s="52"/>
      <c r="Q2" s="52"/>
      <c r="R2" s="53"/>
      <c r="S2" s="52"/>
      <c r="T2" s="42" t="s">
        <v>178</v>
      </c>
      <c r="U2" s="64"/>
      <c r="V2" s="64"/>
      <c r="W2" s="6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67.5" customHeight="1">
      <c r="A3" s="89" t="s">
        <v>11</v>
      </c>
      <c r="B3" s="89" t="s">
        <v>20</v>
      </c>
      <c r="C3" s="87" t="s">
        <v>12</v>
      </c>
      <c r="D3" s="87" t="s">
        <v>0</v>
      </c>
      <c r="E3" s="87" t="s">
        <v>13</v>
      </c>
      <c r="F3" s="87" t="s">
        <v>183</v>
      </c>
      <c r="G3" s="87" t="s">
        <v>184</v>
      </c>
      <c r="H3" s="82" t="s">
        <v>21</v>
      </c>
      <c r="I3" s="82" t="s">
        <v>9</v>
      </c>
      <c r="J3" s="82" t="s">
        <v>10</v>
      </c>
      <c r="K3" s="82" t="s">
        <v>189</v>
      </c>
      <c r="L3" s="82" t="s">
        <v>177</v>
      </c>
      <c r="M3" s="82" t="s">
        <v>238</v>
      </c>
      <c r="N3" s="82" t="s">
        <v>179</v>
      </c>
      <c r="O3" s="82" t="s">
        <v>23</v>
      </c>
      <c r="P3" s="82" t="s">
        <v>190</v>
      </c>
      <c r="Q3" s="82" t="s">
        <v>185</v>
      </c>
      <c r="R3" s="82" t="s">
        <v>22</v>
      </c>
      <c r="S3" s="82" t="s">
        <v>191</v>
      </c>
      <c r="T3" s="82" t="s">
        <v>186</v>
      </c>
      <c r="U3" s="82" t="s">
        <v>198</v>
      </c>
      <c r="V3" s="82" t="s">
        <v>197</v>
      </c>
      <c r="W3" s="82" t="s">
        <v>199</v>
      </c>
    </row>
    <row r="4" spans="1:35" s="3" customFormat="1" ht="69.75" customHeight="1">
      <c r="A4" s="89"/>
      <c r="B4" s="89"/>
      <c r="C4" s="88"/>
      <c r="D4" s="88"/>
      <c r="E4" s="88"/>
      <c r="F4" s="88"/>
      <c r="G4" s="88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</row>
    <row r="5" spans="1:35" s="8" customFormat="1" ht="18.75">
      <c r="A5" s="55"/>
      <c r="B5" s="55"/>
      <c r="C5" s="55"/>
      <c r="D5" s="55"/>
      <c r="E5" s="55"/>
      <c r="F5" s="56"/>
      <c r="G5" s="56"/>
      <c r="H5" s="40">
        <v>1</v>
      </c>
      <c r="I5" s="40">
        <v>2</v>
      </c>
      <c r="J5" s="40">
        <v>3</v>
      </c>
      <c r="K5" s="40">
        <v>4</v>
      </c>
      <c r="L5" s="40">
        <v>5</v>
      </c>
      <c r="M5" s="40">
        <v>6</v>
      </c>
      <c r="N5" s="40">
        <v>7</v>
      </c>
      <c r="O5" s="40">
        <v>8</v>
      </c>
      <c r="P5" s="40">
        <v>9</v>
      </c>
      <c r="Q5" s="40">
        <v>10</v>
      </c>
      <c r="R5" s="40">
        <v>11</v>
      </c>
      <c r="S5" s="40">
        <v>12</v>
      </c>
      <c r="T5" s="40">
        <v>13</v>
      </c>
      <c r="U5" s="65">
        <v>8</v>
      </c>
      <c r="V5" s="65">
        <v>9</v>
      </c>
      <c r="W5" s="65">
        <v>10</v>
      </c>
    </row>
    <row r="6" spans="1:35" ht="53.25" customHeight="1">
      <c r="A6" s="55">
        <f>SUM(A7:A152)</f>
        <v>56</v>
      </c>
      <c r="B6" s="55">
        <f>SUM(B7:B152)</f>
        <v>47</v>
      </c>
      <c r="C6" s="55">
        <f>SUM(C7:C152)</f>
        <v>24</v>
      </c>
      <c r="D6" s="55">
        <f>SUM(D7:D152)</f>
        <v>20</v>
      </c>
      <c r="E6" s="55">
        <f>SUM(E7:E152)</f>
        <v>19</v>
      </c>
      <c r="F6" s="56"/>
      <c r="G6" s="56"/>
      <c r="H6" s="9" t="s">
        <v>187</v>
      </c>
      <c r="I6" s="10"/>
      <c r="J6" s="10"/>
      <c r="K6" s="10"/>
      <c r="L6" s="11">
        <f>L38+L66+L121+L110+L94+L59+L77+L73+L61+L7+L118+L79+L160+L170+L173+L163</f>
        <v>2211636.6872899993</v>
      </c>
      <c r="M6" s="11">
        <f>M38+M66+M121+M110+M94+M59+M77+M73+M61+M7+M118+M79+M160+M169+M163+M167</f>
        <v>770683.29999999981</v>
      </c>
      <c r="N6" s="11">
        <f>L6+M6</f>
        <v>2982319.9872899991</v>
      </c>
      <c r="O6" s="11">
        <f t="shared" ref="O6:T6" si="0">O38+O66+O121+O110+O94+O59+O77+O73+O61+O7+O118+O79</f>
        <v>503658.8</v>
      </c>
      <c r="P6" s="11">
        <f t="shared" si="0"/>
        <v>696117.1</v>
      </c>
      <c r="Q6" s="11">
        <f t="shared" si="0"/>
        <v>1199775.8999999999</v>
      </c>
      <c r="R6" s="11">
        <f t="shared" si="0"/>
        <v>413510.9</v>
      </c>
      <c r="S6" s="11">
        <f t="shared" si="0"/>
        <v>0</v>
      </c>
      <c r="T6" s="11">
        <f t="shared" si="0"/>
        <v>413510.9</v>
      </c>
      <c r="U6" s="11">
        <f>U38+U66+U121+U110+U94+U59+U77+U73+U61+U7+U118+U79+U160+U170+U173+U163</f>
        <v>1199775.9000000001</v>
      </c>
      <c r="V6" s="11">
        <f>V38+V66+V121+V110+V94+V59+V77+V73+V61+V7+V118+V79+V160+V170+V173+V163</f>
        <v>0</v>
      </c>
      <c r="W6" s="11">
        <f>W38+W66+W121+W110+W94+W59+W77+W73+W61+W7+W118+W79+W160+W170+W173+W163</f>
        <v>1199775.9000000001</v>
      </c>
    </row>
    <row r="7" spans="1:35" s="1" customFormat="1" ht="101.45" customHeight="1">
      <c r="A7" s="57"/>
      <c r="B7" s="55"/>
      <c r="C7" s="55"/>
      <c r="D7" s="55"/>
      <c r="E7" s="55"/>
      <c r="F7" s="55"/>
      <c r="G7" s="55"/>
      <c r="H7" s="12" t="s">
        <v>2</v>
      </c>
      <c r="I7" s="12"/>
      <c r="J7" s="12"/>
      <c r="K7" s="12"/>
      <c r="L7" s="13">
        <f>L8+L13+L30+L37</f>
        <v>194274.19050000003</v>
      </c>
      <c r="M7" s="13">
        <f>M8+M13+M30+M37</f>
        <v>15797.599999999999</v>
      </c>
      <c r="N7" s="13">
        <f>N8+N13+N30+N37</f>
        <v>210071.7905</v>
      </c>
      <c r="O7" s="13">
        <f>O8+O13+O19</f>
        <v>0</v>
      </c>
      <c r="P7" s="13"/>
      <c r="Q7" s="13">
        <f>Q8+Q13+Q19</f>
        <v>0</v>
      </c>
      <c r="R7" s="13">
        <f>R8+R13+R19</f>
        <v>0</v>
      </c>
      <c r="S7" s="13"/>
      <c r="T7" s="13">
        <f>T8+T13+T19</f>
        <v>0</v>
      </c>
      <c r="U7" s="13"/>
      <c r="V7" s="13"/>
      <c r="W7" s="13"/>
    </row>
    <row r="8" spans="1:35" ht="154.5" customHeight="1">
      <c r="A8" s="58"/>
      <c r="B8" s="55"/>
      <c r="C8" s="55"/>
      <c r="D8" s="55"/>
      <c r="E8" s="55"/>
      <c r="F8" s="55"/>
      <c r="G8" s="55"/>
      <c r="H8" s="12" t="s">
        <v>1</v>
      </c>
      <c r="I8" s="12"/>
      <c r="J8" s="12"/>
      <c r="K8" s="12"/>
      <c r="L8" s="13">
        <f>SUM(L9:L12)</f>
        <v>20683.109069999999</v>
      </c>
      <c r="M8" s="13">
        <f>SUM(M9:M12)</f>
        <v>-5000</v>
      </c>
      <c r="N8" s="13">
        <f>SUM(N9:N12)</f>
        <v>15683.10907</v>
      </c>
      <c r="O8" s="13">
        <f>SUM(O9:O10)</f>
        <v>0</v>
      </c>
      <c r="P8" s="13"/>
      <c r="Q8" s="13">
        <f>SUM(Q9:Q10)</f>
        <v>0</v>
      </c>
      <c r="R8" s="13">
        <f>SUM(R9:R10)</f>
        <v>0</v>
      </c>
      <c r="S8" s="13"/>
      <c r="T8" s="13">
        <f>SUM(T9:T10)</f>
        <v>0</v>
      </c>
      <c r="U8" s="13"/>
      <c r="V8" s="13"/>
      <c r="W8" s="1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94.9" customHeight="1">
      <c r="A9" s="55">
        <v>1</v>
      </c>
      <c r="B9" s="55">
        <v>1</v>
      </c>
      <c r="C9" s="55"/>
      <c r="D9" s="55">
        <v>1</v>
      </c>
      <c r="E9" s="55"/>
      <c r="F9" s="55">
        <v>1</v>
      </c>
      <c r="G9" s="55"/>
      <c r="H9" s="14" t="s">
        <v>200</v>
      </c>
      <c r="I9" s="14" t="s">
        <v>93</v>
      </c>
      <c r="J9" s="14" t="s">
        <v>110</v>
      </c>
      <c r="K9" s="14" t="s">
        <v>111</v>
      </c>
      <c r="L9" s="15">
        <v>3882.4</v>
      </c>
      <c r="M9" s="15"/>
      <c r="N9" s="15">
        <f>L9+M9</f>
        <v>3882.4</v>
      </c>
      <c r="O9" s="15">
        <v>0</v>
      </c>
      <c r="P9" s="15"/>
      <c r="Q9" s="15">
        <v>0</v>
      </c>
      <c r="R9" s="15">
        <v>0</v>
      </c>
      <c r="S9" s="15"/>
      <c r="T9" s="15">
        <v>0</v>
      </c>
      <c r="U9" s="15"/>
      <c r="V9" s="15"/>
      <c r="W9" s="15"/>
    </row>
    <row r="10" spans="1:35" ht="81" customHeight="1">
      <c r="A10" s="55">
        <v>1</v>
      </c>
      <c r="B10" s="55">
        <v>1</v>
      </c>
      <c r="C10" s="55"/>
      <c r="D10" s="55"/>
      <c r="E10" s="55"/>
      <c r="F10" s="55">
        <v>1</v>
      </c>
      <c r="G10" s="55"/>
      <c r="H10" s="14" t="s">
        <v>201</v>
      </c>
      <c r="I10" s="14" t="s">
        <v>94</v>
      </c>
      <c r="J10" s="14" t="s">
        <v>110</v>
      </c>
      <c r="K10" s="14" t="s">
        <v>111</v>
      </c>
      <c r="L10" s="15">
        <v>14000</v>
      </c>
      <c r="M10" s="15">
        <v>-5000</v>
      </c>
      <c r="N10" s="15">
        <f>L10+M10</f>
        <v>9000</v>
      </c>
      <c r="O10" s="15">
        <v>0</v>
      </c>
      <c r="P10" s="15"/>
      <c r="Q10" s="15">
        <v>0</v>
      </c>
      <c r="R10" s="15">
        <v>0</v>
      </c>
      <c r="S10" s="15"/>
      <c r="T10" s="15">
        <v>0</v>
      </c>
      <c r="U10" s="15"/>
      <c r="V10" s="15"/>
      <c r="W10" s="15"/>
    </row>
    <row r="11" spans="1:35" s="1" customFormat="1" ht="81.599999999999994" customHeight="1">
      <c r="A11" s="55"/>
      <c r="B11" s="55"/>
      <c r="C11" s="55"/>
      <c r="D11" s="55"/>
      <c r="E11" s="55"/>
      <c r="F11" s="55">
        <v>1</v>
      </c>
      <c r="G11" s="55"/>
      <c r="H11" s="14" t="s">
        <v>202</v>
      </c>
      <c r="I11" s="14" t="s">
        <v>140</v>
      </c>
      <c r="J11" s="14" t="s">
        <v>110</v>
      </c>
      <c r="K11" s="14" t="s">
        <v>111</v>
      </c>
      <c r="L11" s="15">
        <v>137.10907</v>
      </c>
      <c r="M11" s="15"/>
      <c r="N11" s="15">
        <f>L11+M11</f>
        <v>137.10907</v>
      </c>
      <c r="O11" s="15"/>
      <c r="P11" s="15"/>
      <c r="Q11" s="15"/>
      <c r="R11" s="15"/>
      <c r="S11" s="15"/>
      <c r="T11" s="15"/>
      <c r="U11" s="15"/>
      <c r="V11" s="15"/>
      <c r="W11" s="15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s="1" customFormat="1" ht="78" customHeight="1">
      <c r="A12" s="55"/>
      <c r="B12" s="55"/>
      <c r="C12" s="55"/>
      <c r="D12" s="55"/>
      <c r="E12" s="55"/>
      <c r="F12" s="55">
        <v>1</v>
      </c>
      <c r="G12" s="55"/>
      <c r="H12" s="14" t="s">
        <v>203</v>
      </c>
      <c r="I12" s="14" t="s">
        <v>108</v>
      </c>
      <c r="J12" s="14" t="s">
        <v>110</v>
      </c>
      <c r="K12" s="14" t="s">
        <v>111</v>
      </c>
      <c r="L12" s="15">
        <v>2663.6</v>
      </c>
      <c r="M12" s="15"/>
      <c r="N12" s="15">
        <f>L12+M12</f>
        <v>2663.6</v>
      </c>
      <c r="O12" s="15"/>
      <c r="P12" s="15"/>
      <c r="Q12" s="15"/>
      <c r="R12" s="15"/>
      <c r="S12" s="15"/>
      <c r="T12" s="15"/>
      <c r="U12" s="15"/>
      <c r="V12" s="15"/>
      <c r="W12" s="15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214.5" customHeight="1">
      <c r="A13" s="55"/>
      <c r="B13" s="55"/>
      <c r="C13" s="55"/>
      <c r="D13" s="55"/>
      <c r="E13" s="55"/>
      <c r="F13" s="55"/>
      <c r="G13" s="55"/>
      <c r="H13" s="12" t="s">
        <v>77</v>
      </c>
      <c r="I13" s="12"/>
      <c r="J13" s="12"/>
      <c r="K13" s="12"/>
      <c r="L13" s="13">
        <f>SUM(L14:L29)</f>
        <v>142925.68143</v>
      </c>
      <c r="M13" s="13">
        <f>SUM(M14:M29)</f>
        <v>9400</v>
      </c>
      <c r="N13" s="13">
        <f>SUM(N14:N29)</f>
        <v>152325.68143</v>
      </c>
      <c r="O13" s="13">
        <f>SUM(O14:O15)</f>
        <v>0</v>
      </c>
      <c r="P13" s="13"/>
      <c r="Q13" s="13">
        <f>SUM(Q14:Q15)</f>
        <v>0</v>
      </c>
      <c r="R13" s="13">
        <f>SUM(R14:R15)</f>
        <v>0</v>
      </c>
      <c r="S13" s="13"/>
      <c r="T13" s="13">
        <f>SUM(T14:T15)</f>
        <v>0</v>
      </c>
      <c r="U13" s="13"/>
      <c r="V13" s="13"/>
      <c r="W13" s="1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77.45" customHeight="1">
      <c r="A14" s="55">
        <v>1</v>
      </c>
      <c r="B14" s="55">
        <v>1</v>
      </c>
      <c r="C14" s="55">
        <v>1</v>
      </c>
      <c r="D14" s="55">
        <v>1</v>
      </c>
      <c r="E14" s="55">
        <v>1</v>
      </c>
      <c r="F14" s="55">
        <v>1</v>
      </c>
      <c r="G14" s="55"/>
      <c r="H14" s="14" t="s">
        <v>78</v>
      </c>
      <c r="I14" s="14" t="s">
        <v>94</v>
      </c>
      <c r="J14" s="14" t="s">
        <v>110</v>
      </c>
      <c r="K14" s="14" t="s">
        <v>111</v>
      </c>
      <c r="L14" s="15">
        <v>13324.5</v>
      </c>
      <c r="M14" s="15">
        <v>27000</v>
      </c>
      <c r="N14" s="15">
        <f>L14+M14</f>
        <v>40324.5</v>
      </c>
      <c r="O14" s="15">
        <v>0</v>
      </c>
      <c r="P14" s="15"/>
      <c r="Q14" s="15">
        <v>0</v>
      </c>
      <c r="R14" s="15">
        <v>0</v>
      </c>
      <c r="S14" s="15"/>
      <c r="T14" s="15">
        <v>0</v>
      </c>
      <c r="U14" s="15"/>
      <c r="V14" s="15"/>
      <c r="W14" s="15"/>
    </row>
    <row r="15" spans="1:35" ht="81" customHeight="1">
      <c r="A15" s="55">
        <v>1</v>
      </c>
      <c r="B15" s="55">
        <v>1</v>
      </c>
      <c r="C15" s="55">
        <v>1</v>
      </c>
      <c r="D15" s="55"/>
      <c r="E15" s="55"/>
      <c r="F15" s="55">
        <v>1</v>
      </c>
      <c r="G15" s="55"/>
      <c r="H15" s="14" t="s">
        <v>204</v>
      </c>
      <c r="I15" s="14" t="s">
        <v>97</v>
      </c>
      <c r="J15" s="14" t="s">
        <v>110</v>
      </c>
      <c r="K15" s="14" t="s">
        <v>112</v>
      </c>
      <c r="L15" s="74">
        <v>2883</v>
      </c>
      <c r="M15" s="15"/>
      <c r="N15" s="15">
        <f>L15+M15</f>
        <v>2883</v>
      </c>
      <c r="O15" s="15">
        <v>0</v>
      </c>
      <c r="P15" s="15"/>
      <c r="Q15" s="15">
        <v>0</v>
      </c>
      <c r="R15" s="15">
        <v>0</v>
      </c>
      <c r="S15" s="15"/>
      <c r="T15" s="15">
        <v>0</v>
      </c>
      <c r="U15" s="15"/>
      <c r="V15" s="15"/>
      <c r="W15" s="15"/>
    </row>
    <row r="16" spans="1:35" s="1" customFormat="1" ht="115.9" hidden="1" customHeight="1">
      <c r="A16" s="55">
        <v>1</v>
      </c>
      <c r="B16" s="55">
        <v>1</v>
      </c>
      <c r="C16" s="55"/>
      <c r="D16" s="55"/>
      <c r="E16" s="55"/>
      <c r="F16" s="55"/>
      <c r="G16" s="55">
        <v>1</v>
      </c>
      <c r="H16" s="14" t="s">
        <v>205</v>
      </c>
      <c r="I16" s="14" t="s">
        <v>118</v>
      </c>
      <c r="J16" s="14" t="s">
        <v>110</v>
      </c>
      <c r="K16" s="14" t="s">
        <v>111</v>
      </c>
      <c r="L16" s="15">
        <v>0</v>
      </c>
      <c r="M16" s="15"/>
      <c r="N16" s="15">
        <f>L16+M16</f>
        <v>0</v>
      </c>
      <c r="O16" s="15">
        <v>0</v>
      </c>
      <c r="P16" s="15"/>
      <c r="Q16" s="15">
        <v>0</v>
      </c>
      <c r="R16" s="15">
        <v>0</v>
      </c>
      <c r="S16" s="15"/>
      <c r="T16" s="15">
        <v>0</v>
      </c>
      <c r="U16" s="15"/>
      <c r="V16" s="15"/>
      <c r="W16" s="15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1" customFormat="1" ht="111" customHeight="1">
      <c r="A17" s="55">
        <v>1</v>
      </c>
      <c r="B17" s="55">
        <v>1</v>
      </c>
      <c r="C17" s="55"/>
      <c r="D17" s="55"/>
      <c r="E17" s="55"/>
      <c r="F17" s="55"/>
      <c r="G17" s="55">
        <v>1</v>
      </c>
      <c r="H17" s="14" t="s">
        <v>219</v>
      </c>
      <c r="I17" s="14" t="s">
        <v>118</v>
      </c>
      <c r="J17" s="14" t="s">
        <v>110</v>
      </c>
      <c r="K17" s="14" t="s">
        <v>111</v>
      </c>
      <c r="L17" s="15">
        <v>15000</v>
      </c>
      <c r="M17" s="15">
        <v>-15000</v>
      </c>
      <c r="N17" s="15">
        <f t="shared" ref="N17:N29" si="1">L17+M17</f>
        <v>0</v>
      </c>
      <c r="O17" s="15">
        <v>0</v>
      </c>
      <c r="P17" s="15"/>
      <c r="Q17" s="15">
        <v>0</v>
      </c>
      <c r="R17" s="15">
        <v>0</v>
      </c>
      <c r="S17" s="15"/>
      <c r="T17" s="15">
        <v>0</v>
      </c>
      <c r="U17" s="15"/>
      <c r="V17" s="15"/>
      <c r="W17" s="15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1" customFormat="1" ht="118.15" hidden="1" customHeight="1">
      <c r="A18" s="55">
        <v>1</v>
      </c>
      <c r="B18" s="55">
        <v>1</v>
      </c>
      <c r="C18" s="55"/>
      <c r="D18" s="55"/>
      <c r="E18" s="55"/>
      <c r="F18" s="55"/>
      <c r="G18" s="55">
        <v>1</v>
      </c>
      <c r="H18" s="14" t="s">
        <v>206</v>
      </c>
      <c r="I18" s="14" t="s">
        <v>118</v>
      </c>
      <c r="J18" s="14" t="s">
        <v>110</v>
      </c>
      <c r="K18" s="14" t="s">
        <v>111</v>
      </c>
      <c r="L18" s="15">
        <v>0</v>
      </c>
      <c r="M18" s="15"/>
      <c r="N18" s="15">
        <f t="shared" si="1"/>
        <v>0</v>
      </c>
      <c r="O18" s="15">
        <v>0</v>
      </c>
      <c r="P18" s="15"/>
      <c r="Q18" s="15">
        <v>0</v>
      </c>
      <c r="R18" s="15">
        <v>0</v>
      </c>
      <c r="S18" s="15"/>
      <c r="T18" s="15">
        <v>0</v>
      </c>
      <c r="U18" s="15"/>
      <c r="V18" s="15"/>
      <c r="W18" s="15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1" customFormat="1" ht="118.15" hidden="1" customHeight="1">
      <c r="A19" s="55">
        <v>1</v>
      </c>
      <c r="B19" s="55">
        <v>1</v>
      </c>
      <c r="C19" s="55"/>
      <c r="D19" s="55">
        <v>1</v>
      </c>
      <c r="E19" s="55"/>
      <c r="F19" s="55"/>
      <c r="G19" s="55">
        <v>1</v>
      </c>
      <c r="H19" s="14" t="s">
        <v>207</v>
      </c>
      <c r="I19" s="14" t="s">
        <v>118</v>
      </c>
      <c r="J19" s="14" t="s">
        <v>110</v>
      </c>
      <c r="K19" s="14" t="s">
        <v>111</v>
      </c>
      <c r="L19" s="15">
        <v>0</v>
      </c>
      <c r="M19" s="15"/>
      <c r="N19" s="15">
        <f t="shared" si="1"/>
        <v>0</v>
      </c>
      <c r="O19" s="15">
        <v>0</v>
      </c>
      <c r="P19" s="15"/>
      <c r="Q19" s="15">
        <v>0</v>
      </c>
      <c r="R19" s="15">
        <v>0</v>
      </c>
      <c r="S19" s="15"/>
      <c r="T19" s="15">
        <v>0</v>
      </c>
      <c r="U19" s="15"/>
      <c r="V19" s="15"/>
      <c r="W19" s="15"/>
    </row>
    <row r="20" spans="1:35" s="1" customFormat="1" ht="86.45" customHeight="1">
      <c r="A20" s="55"/>
      <c r="B20" s="55"/>
      <c r="C20" s="55"/>
      <c r="D20" s="55"/>
      <c r="E20" s="55"/>
      <c r="F20" s="56">
        <v>1</v>
      </c>
      <c r="G20" s="56"/>
      <c r="H20" s="16" t="s">
        <v>220</v>
      </c>
      <c r="I20" s="16" t="s">
        <v>141</v>
      </c>
      <c r="J20" s="14" t="s">
        <v>110</v>
      </c>
      <c r="K20" s="14" t="s">
        <v>111</v>
      </c>
      <c r="L20" s="17">
        <v>3500.7</v>
      </c>
      <c r="M20" s="17"/>
      <c r="N20" s="15">
        <f t="shared" si="1"/>
        <v>3500.7</v>
      </c>
      <c r="O20" s="17"/>
      <c r="P20" s="17"/>
      <c r="Q20" s="17"/>
      <c r="R20" s="17"/>
      <c r="S20" s="17"/>
      <c r="T20" s="17"/>
      <c r="U20" s="15"/>
      <c r="V20" s="15"/>
      <c r="W20" s="15"/>
    </row>
    <row r="21" spans="1:35" s="1" customFormat="1" ht="85.15" customHeight="1">
      <c r="A21" s="55"/>
      <c r="B21" s="55"/>
      <c r="C21" s="55"/>
      <c r="D21" s="55"/>
      <c r="E21" s="55"/>
      <c r="F21" s="56">
        <v>1</v>
      </c>
      <c r="G21" s="56"/>
      <c r="H21" s="16" t="s">
        <v>221</v>
      </c>
      <c r="I21" s="16" t="s">
        <v>103</v>
      </c>
      <c r="J21" s="14" t="s">
        <v>110</v>
      </c>
      <c r="K21" s="14" t="s">
        <v>111</v>
      </c>
      <c r="L21" s="17">
        <v>8908.6814300000005</v>
      </c>
      <c r="M21" s="17"/>
      <c r="N21" s="15">
        <f t="shared" si="1"/>
        <v>8908.6814300000005</v>
      </c>
      <c r="O21" s="17"/>
      <c r="P21" s="17"/>
      <c r="Q21" s="17"/>
      <c r="R21" s="17"/>
      <c r="S21" s="17"/>
      <c r="T21" s="17"/>
      <c r="U21" s="15"/>
      <c r="V21" s="15"/>
      <c r="W21" s="15"/>
    </row>
    <row r="22" spans="1:35" s="1" customFormat="1" ht="170.45" customHeight="1">
      <c r="A22" s="55"/>
      <c r="B22" s="55"/>
      <c r="C22" s="55"/>
      <c r="D22" s="55"/>
      <c r="E22" s="55"/>
      <c r="F22" s="56"/>
      <c r="G22" s="56">
        <v>1</v>
      </c>
      <c r="H22" s="16" t="s">
        <v>222</v>
      </c>
      <c r="I22" s="14" t="s">
        <v>118</v>
      </c>
      <c r="J22" s="14" t="s">
        <v>110</v>
      </c>
      <c r="K22" s="14" t="s">
        <v>112</v>
      </c>
      <c r="L22" s="17">
        <v>34198.1</v>
      </c>
      <c r="M22" s="17"/>
      <c r="N22" s="15">
        <f t="shared" si="1"/>
        <v>34198.1</v>
      </c>
      <c r="O22" s="17"/>
      <c r="P22" s="17"/>
      <c r="Q22" s="17"/>
      <c r="R22" s="17"/>
      <c r="S22" s="17"/>
      <c r="T22" s="17"/>
      <c r="U22" s="15"/>
      <c r="V22" s="15"/>
      <c r="W22" s="15"/>
    </row>
    <row r="23" spans="1:35" s="1" customFormat="1" ht="106.15" customHeight="1">
      <c r="A23" s="55"/>
      <c r="B23" s="55"/>
      <c r="C23" s="55"/>
      <c r="D23" s="55"/>
      <c r="E23" s="55"/>
      <c r="F23" s="56"/>
      <c r="G23" s="56"/>
      <c r="H23" s="16" t="s">
        <v>223</v>
      </c>
      <c r="I23" s="16" t="s">
        <v>95</v>
      </c>
      <c r="J23" s="14" t="s">
        <v>110</v>
      </c>
      <c r="K23" s="14" t="s">
        <v>111</v>
      </c>
      <c r="L23" s="17">
        <v>15000</v>
      </c>
      <c r="M23" s="17"/>
      <c r="N23" s="15">
        <f t="shared" si="1"/>
        <v>15000</v>
      </c>
      <c r="O23" s="17"/>
      <c r="P23" s="17"/>
      <c r="Q23" s="17"/>
      <c r="R23" s="17"/>
      <c r="S23" s="17"/>
      <c r="T23" s="17"/>
      <c r="U23" s="15"/>
      <c r="V23" s="15"/>
      <c r="W23" s="15"/>
    </row>
    <row r="24" spans="1:35" s="1" customFormat="1" ht="101.45" customHeight="1">
      <c r="A24" s="55"/>
      <c r="B24" s="55"/>
      <c r="C24" s="55"/>
      <c r="D24" s="55"/>
      <c r="E24" s="55"/>
      <c r="F24" s="56"/>
      <c r="G24" s="56"/>
      <c r="H24" s="16" t="s">
        <v>224</v>
      </c>
      <c r="I24" s="14" t="s">
        <v>192</v>
      </c>
      <c r="J24" s="14" t="s">
        <v>110</v>
      </c>
      <c r="K24" s="14" t="s">
        <v>112</v>
      </c>
      <c r="L24" s="17">
        <v>6833.3</v>
      </c>
      <c r="M24" s="17"/>
      <c r="N24" s="15">
        <f t="shared" si="1"/>
        <v>6833.3</v>
      </c>
      <c r="O24" s="17"/>
      <c r="P24" s="17"/>
      <c r="Q24" s="17"/>
      <c r="R24" s="17"/>
      <c r="S24" s="17"/>
      <c r="T24" s="17"/>
      <c r="U24" s="15"/>
      <c r="V24" s="15"/>
      <c r="W24" s="15"/>
    </row>
    <row r="25" spans="1:35" s="1" customFormat="1" ht="80.45" hidden="1" customHeight="1">
      <c r="A25" s="55"/>
      <c r="B25" s="55"/>
      <c r="C25" s="55"/>
      <c r="D25" s="55"/>
      <c r="E25" s="55"/>
      <c r="F25" s="56"/>
      <c r="G25" s="56"/>
      <c r="H25" s="16" t="s">
        <v>208</v>
      </c>
      <c r="I25" s="14" t="s">
        <v>193</v>
      </c>
      <c r="J25" s="14" t="s">
        <v>110</v>
      </c>
      <c r="K25" s="14" t="s">
        <v>112</v>
      </c>
      <c r="L25" s="17">
        <v>0</v>
      </c>
      <c r="M25" s="17"/>
      <c r="N25" s="15">
        <f t="shared" si="1"/>
        <v>0</v>
      </c>
      <c r="O25" s="17"/>
      <c r="P25" s="17"/>
      <c r="Q25" s="17"/>
      <c r="R25" s="17"/>
      <c r="S25" s="17"/>
      <c r="T25" s="17"/>
      <c r="U25" s="15"/>
      <c r="V25" s="15"/>
      <c r="W25" s="15"/>
    </row>
    <row r="26" spans="1:35" s="1" customFormat="1" ht="116.25" customHeight="1">
      <c r="A26" s="55"/>
      <c r="B26" s="55"/>
      <c r="C26" s="55"/>
      <c r="D26" s="55"/>
      <c r="E26" s="55"/>
      <c r="F26" s="56"/>
      <c r="G26" s="56"/>
      <c r="H26" s="16" t="s">
        <v>225</v>
      </c>
      <c r="I26" s="14" t="s">
        <v>118</v>
      </c>
      <c r="J26" s="14" t="s">
        <v>110</v>
      </c>
      <c r="K26" s="14" t="s">
        <v>112</v>
      </c>
      <c r="L26" s="17">
        <v>10000</v>
      </c>
      <c r="M26" s="17"/>
      <c r="N26" s="15">
        <f t="shared" si="1"/>
        <v>10000</v>
      </c>
      <c r="O26" s="17"/>
      <c r="P26" s="17"/>
      <c r="Q26" s="17"/>
      <c r="R26" s="17"/>
      <c r="S26" s="17"/>
      <c r="T26" s="17"/>
      <c r="U26" s="15"/>
      <c r="V26" s="15"/>
      <c r="W26" s="15"/>
    </row>
    <row r="27" spans="1:35" s="1" customFormat="1" ht="118.5" customHeight="1">
      <c r="A27" s="55"/>
      <c r="B27" s="55"/>
      <c r="C27" s="55"/>
      <c r="D27" s="55"/>
      <c r="E27" s="55"/>
      <c r="F27" s="56"/>
      <c r="G27" s="56"/>
      <c r="H27" s="16" t="s">
        <v>226</v>
      </c>
      <c r="I27" s="14" t="s">
        <v>118</v>
      </c>
      <c r="J27" s="14" t="s">
        <v>110</v>
      </c>
      <c r="K27" s="14" t="s">
        <v>111</v>
      </c>
      <c r="L27" s="17">
        <v>28277.4</v>
      </c>
      <c r="M27" s="17"/>
      <c r="N27" s="15">
        <f t="shared" si="1"/>
        <v>28277.4</v>
      </c>
      <c r="O27" s="17"/>
      <c r="P27" s="17"/>
      <c r="Q27" s="17"/>
      <c r="R27" s="17"/>
      <c r="S27" s="17"/>
      <c r="T27" s="17"/>
      <c r="U27" s="15"/>
      <c r="V27" s="15"/>
      <c r="W27" s="15"/>
    </row>
    <row r="28" spans="1:35" s="1" customFormat="1" ht="81.75" customHeight="1">
      <c r="A28" s="55"/>
      <c r="B28" s="55"/>
      <c r="C28" s="55"/>
      <c r="D28" s="55"/>
      <c r="E28" s="55"/>
      <c r="F28" s="56"/>
      <c r="G28" s="56"/>
      <c r="H28" s="16" t="s">
        <v>227</v>
      </c>
      <c r="I28" s="21" t="s">
        <v>98</v>
      </c>
      <c r="J28" s="14" t="s">
        <v>110</v>
      </c>
      <c r="K28" s="14" t="s">
        <v>111</v>
      </c>
      <c r="L28" s="17">
        <v>5000</v>
      </c>
      <c r="M28" s="17">
        <v>-5000</v>
      </c>
      <c r="N28" s="15">
        <f t="shared" si="1"/>
        <v>0</v>
      </c>
      <c r="O28" s="17"/>
      <c r="P28" s="17"/>
      <c r="Q28" s="17"/>
      <c r="R28" s="17"/>
      <c r="S28" s="17"/>
      <c r="T28" s="17"/>
      <c r="U28" s="15"/>
      <c r="V28" s="15"/>
      <c r="W28" s="15"/>
    </row>
    <row r="29" spans="1:35" s="1" customFormat="1" ht="102" customHeight="1">
      <c r="A29" s="55"/>
      <c r="B29" s="55"/>
      <c r="C29" s="55"/>
      <c r="D29" s="55"/>
      <c r="E29" s="55"/>
      <c r="F29" s="56"/>
      <c r="G29" s="56"/>
      <c r="H29" s="16" t="s">
        <v>239</v>
      </c>
      <c r="I29" s="21" t="s">
        <v>93</v>
      </c>
      <c r="J29" s="14" t="s">
        <v>110</v>
      </c>
      <c r="K29" s="14" t="s">
        <v>111</v>
      </c>
      <c r="L29" s="17">
        <v>0</v>
      </c>
      <c r="M29" s="17">
        <v>2400</v>
      </c>
      <c r="N29" s="15">
        <f t="shared" si="1"/>
        <v>2400</v>
      </c>
      <c r="O29" s="17"/>
      <c r="P29" s="17"/>
      <c r="Q29" s="17"/>
      <c r="R29" s="17"/>
      <c r="S29" s="17"/>
      <c r="T29" s="17"/>
      <c r="U29" s="15"/>
      <c r="V29" s="15"/>
      <c r="W29" s="15"/>
    </row>
    <row r="30" spans="1:35" s="1" customFormat="1" ht="153.75" customHeight="1">
      <c r="A30" s="55"/>
      <c r="B30" s="55"/>
      <c r="C30" s="55"/>
      <c r="D30" s="55"/>
      <c r="E30" s="55"/>
      <c r="F30" s="56"/>
      <c r="G30" s="56"/>
      <c r="H30" s="18" t="s">
        <v>132</v>
      </c>
      <c r="I30" s="18"/>
      <c r="J30" s="18"/>
      <c r="K30" s="18"/>
      <c r="L30" s="19">
        <f>SUM(L31:L34)</f>
        <v>27357.7</v>
      </c>
      <c r="M30" s="19">
        <f>SUM(M31:M36)</f>
        <v>11397.599999999999</v>
      </c>
      <c r="N30" s="19">
        <f>SUM(N31:N36)</f>
        <v>38755.300000000003</v>
      </c>
      <c r="O30" s="19"/>
      <c r="P30" s="19"/>
      <c r="Q30" s="19"/>
      <c r="R30" s="19"/>
      <c r="S30" s="19"/>
      <c r="T30" s="19"/>
      <c r="U30" s="27"/>
      <c r="V30" s="27"/>
      <c r="W30" s="27"/>
    </row>
    <row r="31" spans="1:35" s="1" customFormat="1" ht="119.45" customHeight="1">
      <c r="A31" s="55"/>
      <c r="B31" s="55"/>
      <c r="C31" s="55"/>
      <c r="D31" s="55"/>
      <c r="E31" s="55"/>
      <c r="F31" s="56"/>
      <c r="G31" s="56">
        <v>1</v>
      </c>
      <c r="H31" s="16" t="s">
        <v>249</v>
      </c>
      <c r="I31" s="14" t="s">
        <v>118</v>
      </c>
      <c r="J31" s="14" t="s">
        <v>110</v>
      </c>
      <c r="K31" s="14" t="s">
        <v>112</v>
      </c>
      <c r="L31" s="17">
        <v>2800</v>
      </c>
      <c r="M31" s="17"/>
      <c r="N31" s="17">
        <f t="shared" ref="N31:N37" si="2">L31+M31</f>
        <v>2800</v>
      </c>
      <c r="O31" s="17"/>
      <c r="P31" s="17"/>
      <c r="Q31" s="17"/>
      <c r="R31" s="17"/>
      <c r="S31" s="17"/>
      <c r="T31" s="17"/>
      <c r="U31" s="15"/>
      <c r="V31" s="15"/>
      <c r="W31" s="15"/>
    </row>
    <row r="32" spans="1:35" s="1" customFormat="1" ht="117.6" customHeight="1">
      <c r="A32" s="55"/>
      <c r="B32" s="55"/>
      <c r="C32" s="55"/>
      <c r="D32" s="55"/>
      <c r="E32" s="55"/>
      <c r="F32" s="56"/>
      <c r="G32" s="56">
        <v>1</v>
      </c>
      <c r="H32" s="16" t="s">
        <v>133</v>
      </c>
      <c r="I32" s="14" t="s">
        <v>118</v>
      </c>
      <c r="J32" s="14" t="s">
        <v>110</v>
      </c>
      <c r="K32" s="14" t="s">
        <v>112</v>
      </c>
      <c r="L32" s="17">
        <v>4635</v>
      </c>
      <c r="M32" s="17"/>
      <c r="N32" s="17">
        <f t="shared" si="2"/>
        <v>4635</v>
      </c>
      <c r="O32" s="17"/>
      <c r="P32" s="17"/>
      <c r="Q32" s="17"/>
      <c r="R32" s="17"/>
      <c r="S32" s="17"/>
      <c r="T32" s="17"/>
      <c r="U32" s="15"/>
      <c r="V32" s="15"/>
      <c r="W32" s="15"/>
    </row>
    <row r="33" spans="1:35" s="1" customFormat="1" ht="115.15" customHeight="1">
      <c r="A33" s="55"/>
      <c r="B33" s="55"/>
      <c r="C33" s="55"/>
      <c r="D33" s="55"/>
      <c r="E33" s="55"/>
      <c r="F33" s="56"/>
      <c r="G33" s="56">
        <v>1</v>
      </c>
      <c r="H33" s="16" t="s">
        <v>134</v>
      </c>
      <c r="I33" s="14" t="s">
        <v>118</v>
      </c>
      <c r="J33" s="14" t="s">
        <v>110</v>
      </c>
      <c r="K33" s="14" t="s">
        <v>112</v>
      </c>
      <c r="L33" s="17">
        <v>15922.7</v>
      </c>
      <c r="M33" s="17">
        <v>10100.799999999999</v>
      </c>
      <c r="N33" s="17">
        <f t="shared" si="2"/>
        <v>26023.5</v>
      </c>
      <c r="O33" s="17"/>
      <c r="P33" s="17"/>
      <c r="Q33" s="17"/>
      <c r="R33" s="17"/>
      <c r="S33" s="17"/>
      <c r="T33" s="17"/>
      <c r="U33" s="15"/>
      <c r="V33" s="15"/>
      <c r="W33" s="15"/>
    </row>
    <row r="34" spans="1:35" s="1" customFormat="1" ht="115.15" customHeight="1">
      <c r="A34" s="55"/>
      <c r="B34" s="55"/>
      <c r="C34" s="55"/>
      <c r="D34" s="55"/>
      <c r="E34" s="55"/>
      <c r="F34" s="56"/>
      <c r="G34" s="56"/>
      <c r="H34" s="16" t="s">
        <v>194</v>
      </c>
      <c r="I34" s="14" t="s">
        <v>118</v>
      </c>
      <c r="J34" s="14" t="s">
        <v>110</v>
      </c>
      <c r="K34" s="14" t="s">
        <v>112</v>
      </c>
      <c r="L34" s="17">
        <v>4000</v>
      </c>
      <c r="M34" s="17"/>
      <c r="N34" s="17">
        <f t="shared" si="2"/>
        <v>4000</v>
      </c>
      <c r="O34" s="17"/>
      <c r="P34" s="17"/>
      <c r="Q34" s="17"/>
      <c r="R34" s="17"/>
      <c r="S34" s="17"/>
      <c r="T34" s="17"/>
      <c r="U34" s="15"/>
      <c r="V34" s="15"/>
      <c r="W34" s="15"/>
    </row>
    <row r="35" spans="1:35" s="1" customFormat="1" ht="111" customHeight="1">
      <c r="A35" s="55"/>
      <c r="B35" s="55"/>
      <c r="C35" s="55"/>
      <c r="D35" s="55"/>
      <c r="E35" s="55"/>
      <c r="F35" s="56"/>
      <c r="G35" s="56"/>
      <c r="H35" s="16" t="s">
        <v>234</v>
      </c>
      <c r="I35" s="14" t="s">
        <v>118</v>
      </c>
      <c r="J35" s="14" t="s">
        <v>110</v>
      </c>
      <c r="K35" s="14" t="s">
        <v>112</v>
      </c>
      <c r="L35" s="17"/>
      <c r="M35" s="17">
        <v>1296.8</v>
      </c>
      <c r="N35" s="17">
        <f t="shared" si="2"/>
        <v>1296.8</v>
      </c>
      <c r="O35" s="17"/>
      <c r="P35" s="17"/>
      <c r="Q35" s="17"/>
      <c r="R35" s="17"/>
      <c r="S35" s="17"/>
      <c r="T35" s="17"/>
      <c r="U35" s="15"/>
      <c r="V35" s="15"/>
      <c r="W35" s="15"/>
    </row>
    <row r="36" spans="1:35" s="1" customFormat="1" ht="119.25" hidden="1" customHeight="1">
      <c r="A36" s="55"/>
      <c r="B36" s="55"/>
      <c r="C36" s="55"/>
      <c r="D36" s="55"/>
      <c r="E36" s="55"/>
      <c r="F36" s="56"/>
      <c r="G36" s="56"/>
      <c r="H36" s="16"/>
      <c r="I36" s="14"/>
      <c r="J36" s="14"/>
      <c r="K36" s="14"/>
      <c r="L36" s="17"/>
      <c r="M36" s="17"/>
      <c r="N36" s="17"/>
      <c r="O36" s="17"/>
      <c r="P36" s="17"/>
      <c r="Q36" s="17"/>
      <c r="R36" s="17"/>
      <c r="S36" s="17"/>
      <c r="T36" s="17"/>
      <c r="U36" s="15"/>
      <c r="V36" s="15"/>
      <c r="W36" s="15"/>
    </row>
    <row r="37" spans="1:35" s="1" customFormat="1" ht="138.75" customHeight="1">
      <c r="A37" s="55"/>
      <c r="B37" s="55"/>
      <c r="C37" s="55"/>
      <c r="D37" s="55"/>
      <c r="E37" s="55"/>
      <c r="F37" s="56"/>
      <c r="G37" s="56"/>
      <c r="H37" s="18" t="s">
        <v>209</v>
      </c>
      <c r="I37" s="21" t="s">
        <v>113</v>
      </c>
      <c r="J37" s="14" t="s">
        <v>110</v>
      </c>
      <c r="K37" s="14" t="s">
        <v>210</v>
      </c>
      <c r="L37" s="19">
        <v>3307.7</v>
      </c>
      <c r="M37" s="19"/>
      <c r="N37" s="19">
        <f t="shared" si="2"/>
        <v>3307.7</v>
      </c>
      <c r="O37" s="17"/>
      <c r="P37" s="17"/>
      <c r="Q37" s="17"/>
      <c r="R37" s="17"/>
      <c r="S37" s="17"/>
      <c r="T37" s="17"/>
      <c r="U37" s="15"/>
      <c r="V37" s="15"/>
      <c r="W37" s="15"/>
    </row>
    <row r="38" spans="1:35" ht="81" customHeight="1">
      <c r="A38" s="55"/>
      <c r="B38" s="55"/>
      <c r="C38" s="55"/>
      <c r="D38" s="55"/>
      <c r="E38" s="55"/>
      <c r="F38" s="56"/>
      <c r="G38" s="56"/>
      <c r="H38" s="10" t="s">
        <v>3</v>
      </c>
      <c r="I38" s="10"/>
      <c r="J38" s="10"/>
      <c r="K38" s="10"/>
      <c r="L38" s="11">
        <f>L40+L52+L39</f>
        <v>415968.9</v>
      </c>
      <c r="M38" s="11">
        <f>M40+M52+M39</f>
        <v>320189.39999999997</v>
      </c>
      <c r="N38" s="11">
        <f>N40+N52+N39</f>
        <v>736158.29999999993</v>
      </c>
      <c r="O38" s="11">
        <f>O40+O52+O39</f>
        <v>0</v>
      </c>
      <c r="P38" s="11"/>
      <c r="Q38" s="11">
        <f>Q40+Q52+Q39</f>
        <v>0</v>
      </c>
      <c r="R38" s="11">
        <f>R40+R52+R39</f>
        <v>0</v>
      </c>
      <c r="S38" s="11"/>
      <c r="T38" s="11">
        <f>T40+T52+T39</f>
        <v>0</v>
      </c>
      <c r="U38" s="66"/>
      <c r="V38" s="66"/>
      <c r="W38" s="66"/>
    </row>
    <row r="39" spans="1:35" s="1" customFormat="1" ht="63.6" customHeight="1">
      <c r="A39" s="55">
        <v>1</v>
      </c>
      <c r="B39" s="55">
        <v>1</v>
      </c>
      <c r="C39" s="55"/>
      <c r="D39" s="55"/>
      <c r="E39" s="55"/>
      <c r="F39" s="55"/>
      <c r="G39" s="55">
        <v>1</v>
      </c>
      <c r="H39" s="20" t="s">
        <v>24</v>
      </c>
      <c r="I39" s="21" t="s">
        <v>113</v>
      </c>
      <c r="J39" s="14" t="s">
        <v>114</v>
      </c>
      <c r="K39" s="14" t="s">
        <v>115</v>
      </c>
      <c r="L39" s="22">
        <v>6184</v>
      </c>
      <c r="M39" s="23"/>
      <c r="N39" s="22">
        <v>6184</v>
      </c>
      <c r="O39" s="23">
        <v>0</v>
      </c>
      <c r="P39" s="23"/>
      <c r="Q39" s="23">
        <v>0</v>
      </c>
      <c r="R39" s="23">
        <v>0</v>
      </c>
      <c r="S39" s="23"/>
      <c r="T39" s="23">
        <v>0</v>
      </c>
      <c r="U39" s="23"/>
      <c r="V39" s="23"/>
      <c r="W39" s="23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78.599999999999994" customHeight="1">
      <c r="A40" s="55"/>
      <c r="B40" s="55"/>
      <c r="C40" s="55"/>
      <c r="D40" s="55"/>
      <c r="E40" s="55"/>
      <c r="F40" s="55"/>
      <c r="G40" s="55"/>
      <c r="H40" s="20" t="s">
        <v>79</v>
      </c>
      <c r="I40" s="20"/>
      <c r="J40" s="20"/>
      <c r="K40" s="20"/>
      <c r="L40" s="13">
        <f>SUM(L41:L51)</f>
        <v>200000</v>
      </c>
      <c r="M40" s="13">
        <f>SUM(M41:M51)</f>
        <v>325751.09999999998</v>
      </c>
      <c r="N40" s="13">
        <f>SUM(N41:N51)</f>
        <v>525751.1</v>
      </c>
      <c r="O40" s="23">
        <f>SUM(O41:O46)</f>
        <v>0</v>
      </c>
      <c r="P40" s="23"/>
      <c r="Q40" s="23">
        <f>SUM(Q41:Q46)</f>
        <v>0</v>
      </c>
      <c r="R40" s="23">
        <f>SUM(R41:R46)</f>
        <v>0</v>
      </c>
      <c r="S40" s="23"/>
      <c r="T40" s="23">
        <f>SUM(T41:T46)</f>
        <v>0</v>
      </c>
      <c r="U40" s="23"/>
      <c r="V40" s="23"/>
      <c r="W40" s="23"/>
    </row>
    <row r="41" spans="1:35" ht="88.9" customHeight="1">
      <c r="A41" s="55">
        <v>1</v>
      </c>
      <c r="B41" s="55">
        <v>1</v>
      </c>
      <c r="C41" s="55">
        <v>1</v>
      </c>
      <c r="D41" s="55">
        <v>1</v>
      </c>
      <c r="E41" s="55">
        <v>1</v>
      </c>
      <c r="F41" s="55">
        <v>1</v>
      </c>
      <c r="G41" s="55"/>
      <c r="H41" s="21" t="s">
        <v>80</v>
      </c>
      <c r="I41" s="21" t="s">
        <v>99</v>
      </c>
      <c r="J41" s="14" t="s">
        <v>110</v>
      </c>
      <c r="K41" s="14" t="s">
        <v>116</v>
      </c>
      <c r="L41" s="23">
        <v>52000</v>
      </c>
      <c r="M41" s="23">
        <v>1938.6</v>
      </c>
      <c r="N41" s="23">
        <f>L41+M41</f>
        <v>53938.6</v>
      </c>
      <c r="O41" s="23">
        <v>0</v>
      </c>
      <c r="P41" s="23"/>
      <c r="Q41" s="23">
        <v>0</v>
      </c>
      <c r="R41" s="23">
        <v>0</v>
      </c>
      <c r="S41" s="23"/>
      <c r="T41" s="23">
        <v>0</v>
      </c>
      <c r="U41" s="23"/>
      <c r="V41" s="23"/>
      <c r="W41" s="23"/>
    </row>
    <row r="42" spans="1:35" ht="85.15" customHeight="1">
      <c r="A42" s="55">
        <v>1</v>
      </c>
      <c r="B42" s="55">
        <v>1</v>
      </c>
      <c r="C42" s="55">
        <v>1</v>
      </c>
      <c r="D42" s="55">
        <v>1</v>
      </c>
      <c r="E42" s="55">
        <v>1</v>
      </c>
      <c r="F42" s="55">
        <v>1</v>
      </c>
      <c r="G42" s="55"/>
      <c r="H42" s="21" t="s">
        <v>81</v>
      </c>
      <c r="I42" s="21" t="s">
        <v>100</v>
      </c>
      <c r="J42" s="14" t="s">
        <v>110</v>
      </c>
      <c r="K42" s="14" t="s">
        <v>116</v>
      </c>
      <c r="L42" s="23">
        <v>8000</v>
      </c>
      <c r="M42" s="23">
        <v>27924.7</v>
      </c>
      <c r="N42" s="23">
        <f t="shared" ref="N42:N45" si="3">L42+M42</f>
        <v>35924.699999999997</v>
      </c>
      <c r="O42" s="23">
        <v>0</v>
      </c>
      <c r="P42" s="23"/>
      <c r="Q42" s="23">
        <v>0</v>
      </c>
      <c r="R42" s="23">
        <v>0</v>
      </c>
      <c r="S42" s="23"/>
      <c r="T42" s="23">
        <v>0</v>
      </c>
      <c r="U42" s="23"/>
      <c r="V42" s="23"/>
      <c r="W42" s="23"/>
    </row>
    <row r="43" spans="1:35" ht="82.15" customHeight="1">
      <c r="A43" s="55">
        <v>1</v>
      </c>
      <c r="B43" s="55">
        <v>1</v>
      </c>
      <c r="C43" s="55">
        <v>1</v>
      </c>
      <c r="D43" s="55">
        <v>1</v>
      </c>
      <c r="E43" s="55">
        <v>1</v>
      </c>
      <c r="F43" s="55">
        <v>1</v>
      </c>
      <c r="G43" s="55"/>
      <c r="H43" s="21" t="s">
        <v>82</v>
      </c>
      <c r="I43" s="21" t="s">
        <v>94</v>
      </c>
      <c r="J43" s="14" t="s">
        <v>110</v>
      </c>
      <c r="K43" s="14" t="s">
        <v>116</v>
      </c>
      <c r="L43" s="23">
        <v>35500</v>
      </c>
      <c r="M43" s="23"/>
      <c r="N43" s="23">
        <f t="shared" si="3"/>
        <v>35500</v>
      </c>
      <c r="O43" s="23">
        <v>0</v>
      </c>
      <c r="P43" s="23"/>
      <c r="Q43" s="23">
        <v>0</v>
      </c>
      <c r="R43" s="23">
        <v>0</v>
      </c>
      <c r="S43" s="23"/>
      <c r="T43" s="23">
        <v>0</v>
      </c>
      <c r="U43" s="23"/>
      <c r="V43" s="23"/>
      <c r="W43" s="23"/>
    </row>
    <row r="44" spans="1:35" ht="102" customHeight="1">
      <c r="A44" s="55">
        <v>1</v>
      </c>
      <c r="B44" s="55">
        <v>1</v>
      </c>
      <c r="C44" s="55"/>
      <c r="D44" s="55">
        <v>1</v>
      </c>
      <c r="E44" s="55">
        <v>1</v>
      </c>
      <c r="F44" s="55">
        <v>1</v>
      </c>
      <c r="G44" s="55"/>
      <c r="H44" s="21" t="s">
        <v>83</v>
      </c>
      <c r="I44" s="21" t="s">
        <v>101</v>
      </c>
      <c r="J44" s="14" t="s">
        <v>110</v>
      </c>
      <c r="K44" s="14" t="s">
        <v>116</v>
      </c>
      <c r="L44" s="23">
        <v>36000</v>
      </c>
      <c r="M44" s="23">
        <v>115927.8</v>
      </c>
      <c r="N44" s="23">
        <f t="shared" si="3"/>
        <v>151927.79999999999</v>
      </c>
      <c r="O44" s="23">
        <v>0</v>
      </c>
      <c r="P44" s="23"/>
      <c r="Q44" s="23">
        <v>0</v>
      </c>
      <c r="R44" s="23">
        <v>0</v>
      </c>
      <c r="S44" s="23"/>
      <c r="T44" s="23">
        <v>0</v>
      </c>
      <c r="U44" s="23"/>
      <c r="V44" s="23"/>
      <c r="W44" s="23"/>
    </row>
    <row r="45" spans="1:35" ht="84.6" customHeight="1">
      <c r="A45" s="55">
        <v>1</v>
      </c>
      <c r="B45" s="55">
        <v>1</v>
      </c>
      <c r="C45" s="55">
        <v>1</v>
      </c>
      <c r="D45" s="55"/>
      <c r="E45" s="55">
        <v>1</v>
      </c>
      <c r="F45" s="55">
        <v>1</v>
      </c>
      <c r="G45" s="55"/>
      <c r="H45" s="21" t="s">
        <v>84</v>
      </c>
      <c r="I45" s="21" t="s">
        <v>96</v>
      </c>
      <c r="J45" s="14" t="s">
        <v>110</v>
      </c>
      <c r="K45" s="14" t="s">
        <v>116</v>
      </c>
      <c r="L45" s="23">
        <v>30000</v>
      </c>
      <c r="M45" s="23">
        <v>10000</v>
      </c>
      <c r="N45" s="23">
        <f t="shared" si="3"/>
        <v>40000</v>
      </c>
      <c r="O45" s="23">
        <v>0</v>
      </c>
      <c r="P45" s="23"/>
      <c r="Q45" s="23">
        <v>0</v>
      </c>
      <c r="R45" s="23">
        <v>0</v>
      </c>
      <c r="S45" s="23"/>
      <c r="T45" s="23">
        <v>0</v>
      </c>
      <c r="U45" s="23"/>
      <c r="V45" s="23"/>
      <c r="W45" s="23"/>
    </row>
    <row r="46" spans="1:35" ht="99.6" customHeight="1">
      <c r="A46" s="55">
        <v>1</v>
      </c>
      <c r="B46" s="55">
        <v>1</v>
      </c>
      <c r="C46" s="55">
        <v>1</v>
      </c>
      <c r="D46" s="55"/>
      <c r="E46" s="55">
        <v>1</v>
      </c>
      <c r="F46" s="55">
        <v>1</v>
      </c>
      <c r="G46" s="55"/>
      <c r="H46" s="21" t="s">
        <v>85</v>
      </c>
      <c r="I46" s="21" t="s">
        <v>95</v>
      </c>
      <c r="J46" s="14" t="s">
        <v>110</v>
      </c>
      <c r="K46" s="14" t="s">
        <v>116</v>
      </c>
      <c r="L46" s="23">
        <v>25500</v>
      </c>
      <c r="M46" s="23">
        <v>60000</v>
      </c>
      <c r="N46" s="23">
        <f>L46+M46</f>
        <v>85500</v>
      </c>
      <c r="O46" s="23">
        <v>0</v>
      </c>
      <c r="P46" s="23"/>
      <c r="Q46" s="23">
        <v>0</v>
      </c>
      <c r="R46" s="23">
        <v>0</v>
      </c>
      <c r="S46" s="23"/>
      <c r="T46" s="23">
        <v>0</v>
      </c>
      <c r="U46" s="23"/>
      <c r="V46" s="23"/>
      <c r="W46" s="23"/>
    </row>
    <row r="47" spans="1:35" ht="99.6" customHeight="1">
      <c r="A47" s="55"/>
      <c r="B47" s="55"/>
      <c r="C47" s="55"/>
      <c r="D47" s="55"/>
      <c r="E47" s="55"/>
      <c r="F47" s="55"/>
      <c r="G47" s="55"/>
      <c r="H47" s="21" t="s">
        <v>195</v>
      </c>
      <c r="I47" s="21" t="s">
        <v>102</v>
      </c>
      <c r="J47" s="14" t="s">
        <v>110</v>
      </c>
      <c r="K47" s="14" t="s">
        <v>116</v>
      </c>
      <c r="L47" s="23">
        <v>13000</v>
      </c>
      <c r="M47" s="23"/>
      <c r="N47" s="23">
        <f>L47+M47</f>
        <v>13000</v>
      </c>
      <c r="O47" s="23"/>
      <c r="P47" s="23"/>
      <c r="Q47" s="23"/>
      <c r="R47" s="23"/>
      <c r="S47" s="23"/>
      <c r="T47" s="23"/>
      <c r="U47" s="23"/>
      <c r="V47" s="23"/>
      <c r="W47" s="23"/>
    </row>
    <row r="48" spans="1:35" ht="115.9" customHeight="1">
      <c r="A48" s="55"/>
      <c r="B48" s="55"/>
      <c r="C48" s="55"/>
      <c r="D48" s="55"/>
      <c r="E48" s="55"/>
      <c r="F48" s="55"/>
      <c r="G48" s="55"/>
      <c r="H48" s="21" t="s">
        <v>228</v>
      </c>
      <c r="I48" s="25" t="s">
        <v>118</v>
      </c>
      <c r="J48" s="14" t="s">
        <v>110</v>
      </c>
      <c r="K48" s="14" t="s">
        <v>116</v>
      </c>
      <c r="L48" s="23">
        <v>0</v>
      </c>
      <c r="M48" s="23">
        <v>70000</v>
      </c>
      <c r="N48" s="23">
        <f>L48+M48</f>
        <v>70000</v>
      </c>
      <c r="O48" s="23"/>
      <c r="P48" s="23"/>
      <c r="Q48" s="23"/>
      <c r="R48" s="23"/>
      <c r="S48" s="23"/>
      <c r="T48" s="23"/>
      <c r="U48" s="23"/>
      <c r="V48" s="23"/>
      <c r="W48" s="23"/>
    </row>
    <row r="49" spans="1:35" ht="115.9" customHeight="1">
      <c r="A49" s="55"/>
      <c r="B49" s="55"/>
      <c r="C49" s="55"/>
      <c r="D49" s="55"/>
      <c r="E49" s="55"/>
      <c r="F49" s="55"/>
      <c r="G49" s="55"/>
      <c r="H49" s="21" t="s">
        <v>235</v>
      </c>
      <c r="I49" s="25" t="s">
        <v>118</v>
      </c>
      <c r="J49" s="14" t="s">
        <v>110</v>
      </c>
      <c r="K49" s="14" t="s">
        <v>116</v>
      </c>
      <c r="L49" s="23"/>
      <c r="M49" s="23">
        <v>5000</v>
      </c>
      <c r="N49" s="23">
        <f>L49+M49</f>
        <v>5000</v>
      </c>
      <c r="O49" s="23"/>
      <c r="P49" s="23"/>
      <c r="Q49" s="23"/>
      <c r="R49" s="23"/>
      <c r="S49" s="23"/>
      <c r="T49" s="23"/>
      <c r="U49" s="23"/>
      <c r="V49" s="23"/>
      <c r="W49" s="23"/>
    </row>
    <row r="50" spans="1:35" ht="82.5" customHeight="1">
      <c r="A50" s="55"/>
      <c r="B50" s="55"/>
      <c r="C50" s="55"/>
      <c r="D50" s="55"/>
      <c r="E50" s="55"/>
      <c r="F50" s="55"/>
      <c r="G50" s="55"/>
      <c r="H50" s="21" t="s">
        <v>240</v>
      </c>
      <c r="I50" s="21" t="s">
        <v>100</v>
      </c>
      <c r="J50" s="14" t="s">
        <v>110</v>
      </c>
      <c r="K50" s="14" t="s">
        <v>116</v>
      </c>
      <c r="L50" s="23"/>
      <c r="M50" s="23">
        <v>23376</v>
      </c>
      <c r="N50" s="23">
        <f t="shared" ref="N50:N51" si="4">L50+M50</f>
        <v>23376</v>
      </c>
      <c r="O50" s="23"/>
      <c r="P50" s="23"/>
      <c r="Q50" s="23"/>
      <c r="R50" s="23"/>
      <c r="S50" s="23"/>
      <c r="T50" s="23"/>
      <c r="U50" s="23"/>
      <c r="V50" s="23"/>
      <c r="W50" s="23"/>
    </row>
    <row r="51" spans="1:35" ht="115.9" customHeight="1">
      <c r="A51" s="55"/>
      <c r="B51" s="55"/>
      <c r="C51" s="55"/>
      <c r="D51" s="55"/>
      <c r="E51" s="55"/>
      <c r="F51" s="55"/>
      <c r="G51" s="55"/>
      <c r="H51" s="21" t="s">
        <v>241</v>
      </c>
      <c r="I51" s="21" t="s">
        <v>106</v>
      </c>
      <c r="J51" s="14" t="s">
        <v>110</v>
      </c>
      <c r="K51" s="14" t="s">
        <v>116</v>
      </c>
      <c r="L51" s="23"/>
      <c r="M51" s="23">
        <v>11584</v>
      </c>
      <c r="N51" s="23">
        <f t="shared" si="4"/>
        <v>11584</v>
      </c>
      <c r="O51" s="23"/>
      <c r="P51" s="23"/>
      <c r="Q51" s="23"/>
      <c r="R51" s="23"/>
      <c r="S51" s="23"/>
      <c r="T51" s="23"/>
      <c r="U51" s="23"/>
      <c r="V51" s="23"/>
      <c r="W51" s="23"/>
    </row>
    <row r="52" spans="1:35" s="1" customFormat="1" ht="67.150000000000006" customHeight="1">
      <c r="A52" s="55"/>
      <c r="B52" s="55"/>
      <c r="C52" s="55"/>
      <c r="D52" s="55"/>
      <c r="E52" s="55"/>
      <c r="F52" s="55"/>
      <c r="G52" s="55"/>
      <c r="H52" s="20" t="s">
        <v>76</v>
      </c>
      <c r="I52" s="20"/>
      <c r="J52" s="20"/>
      <c r="K52" s="20"/>
      <c r="L52" s="13">
        <v>209784.9</v>
      </c>
      <c r="M52" s="13">
        <f>SUM(M53:M58)</f>
        <v>-5561.7</v>
      </c>
      <c r="N52" s="22">
        <f t="shared" ref="N52:N58" si="5">L52+M52</f>
        <v>204223.19999999998</v>
      </c>
      <c r="O52" s="24">
        <f>SUM(O53:O57)</f>
        <v>0</v>
      </c>
      <c r="P52" s="24"/>
      <c r="Q52" s="24">
        <f>SUM(Q53:Q57)</f>
        <v>0</v>
      </c>
      <c r="R52" s="24">
        <f>SUM(R53:R57)</f>
        <v>0</v>
      </c>
      <c r="S52" s="24"/>
      <c r="T52" s="24">
        <f>SUM(T53:T57)</f>
        <v>0</v>
      </c>
      <c r="U52" s="24"/>
      <c r="V52" s="24"/>
      <c r="W52" s="24"/>
    </row>
    <row r="53" spans="1:35" ht="121.9" customHeight="1">
      <c r="A53" s="55">
        <v>1</v>
      </c>
      <c r="B53" s="55">
        <v>1</v>
      </c>
      <c r="C53" s="55">
        <v>1</v>
      </c>
      <c r="D53" s="55">
        <v>1</v>
      </c>
      <c r="E53" s="55"/>
      <c r="F53" s="55"/>
      <c r="G53" s="55">
        <v>1</v>
      </c>
      <c r="H53" s="21" t="s">
        <v>86</v>
      </c>
      <c r="I53" s="25" t="s">
        <v>118</v>
      </c>
      <c r="J53" s="14" t="s">
        <v>110</v>
      </c>
      <c r="K53" s="14" t="s">
        <v>117</v>
      </c>
      <c r="L53" s="72">
        <v>44000</v>
      </c>
      <c r="M53" s="23">
        <v>1438.3</v>
      </c>
      <c r="N53" s="23">
        <f t="shared" si="5"/>
        <v>45438.3</v>
      </c>
      <c r="O53" s="23">
        <v>0</v>
      </c>
      <c r="P53" s="23"/>
      <c r="Q53" s="23">
        <v>0</v>
      </c>
      <c r="R53" s="23">
        <v>0</v>
      </c>
      <c r="S53" s="23"/>
      <c r="T53" s="23">
        <v>0</v>
      </c>
      <c r="U53" s="23"/>
      <c r="V53" s="23"/>
      <c r="W53" s="23"/>
    </row>
    <row r="54" spans="1:35" ht="84.6" customHeight="1">
      <c r="A54" s="55">
        <v>1</v>
      </c>
      <c r="B54" s="55">
        <v>1</v>
      </c>
      <c r="C54" s="55">
        <v>1</v>
      </c>
      <c r="D54" s="55">
        <v>1</v>
      </c>
      <c r="E54" s="55"/>
      <c r="F54" s="55">
        <v>1</v>
      </c>
      <c r="G54" s="55"/>
      <c r="H54" s="21" t="s">
        <v>87</v>
      </c>
      <c r="I54" s="21" t="s">
        <v>99</v>
      </c>
      <c r="J54" s="14" t="s">
        <v>110</v>
      </c>
      <c r="K54" s="14" t="s">
        <v>115</v>
      </c>
      <c r="L54" s="72">
        <f>100000+40427.5</f>
        <v>140427.5</v>
      </c>
      <c r="M54" s="23"/>
      <c r="N54" s="23">
        <f t="shared" si="5"/>
        <v>140427.5</v>
      </c>
      <c r="O54" s="23">
        <v>0</v>
      </c>
      <c r="P54" s="23"/>
      <c r="Q54" s="23">
        <v>0</v>
      </c>
      <c r="R54" s="23">
        <v>0</v>
      </c>
      <c r="S54" s="23"/>
      <c r="T54" s="23">
        <v>0</v>
      </c>
      <c r="U54" s="23"/>
      <c r="V54" s="23"/>
      <c r="W54" s="23"/>
    </row>
    <row r="55" spans="1:35" s="1" customFormat="1" ht="99.6" customHeight="1">
      <c r="A55" s="55">
        <v>1</v>
      </c>
      <c r="B55" s="55">
        <v>1</v>
      </c>
      <c r="C55" s="55">
        <v>1</v>
      </c>
      <c r="D55" s="55">
        <v>1</v>
      </c>
      <c r="E55" s="55"/>
      <c r="F55" s="55">
        <v>1</v>
      </c>
      <c r="G55" s="55"/>
      <c r="H55" s="21" t="s">
        <v>88</v>
      </c>
      <c r="I55" s="21" t="s">
        <v>92</v>
      </c>
      <c r="J55" s="14" t="s">
        <v>110</v>
      </c>
      <c r="K55" s="14" t="s">
        <v>115</v>
      </c>
      <c r="L55" s="72">
        <v>14800</v>
      </c>
      <c r="M55" s="23"/>
      <c r="N55" s="23">
        <f t="shared" si="5"/>
        <v>14800</v>
      </c>
      <c r="O55" s="23">
        <v>0</v>
      </c>
      <c r="P55" s="23"/>
      <c r="Q55" s="23">
        <v>0</v>
      </c>
      <c r="R55" s="23">
        <v>0</v>
      </c>
      <c r="S55" s="23"/>
      <c r="T55" s="23">
        <v>0</v>
      </c>
      <c r="U55" s="23"/>
      <c r="V55" s="23"/>
      <c r="W55" s="23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1" customFormat="1" ht="85.15" customHeight="1">
      <c r="A56" s="55">
        <v>1</v>
      </c>
      <c r="B56" s="55">
        <v>1</v>
      </c>
      <c r="C56" s="55"/>
      <c r="D56" s="55"/>
      <c r="E56" s="55"/>
      <c r="F56" s="55">
        <v>1</v>
      </c>
      <c r="G56" s="55"/>
      <c r="H56" s="21" t="s">
        <v>89</v>
      </c>
      <c r="I56" s="21" t="s">
        <v>102</v>
      </c>
      <c r="J56" s="14" t="s">
        <v>110</v>
      </c>
      <c r="K56" s="14" t="s">
        <v>115</v>
      </c>
      <c r="L56" s="72">
        <v>7000</v>
      </c>
      <c r="M56" s="23">
        <v>-6000</v>
      </c>
      <c r="N56" s="23">
        <f t="shared" si="5"/>
        <v>1000</v>
      </c>
      <c r="O56" s="23">
        <v>0</v>
      </c>
      <c r="P56" s="23"/>
      <c r="Q56" s="23">
        <v>0</v>
      </c>
      <c r="R56" s="23">
        <v>0</v>
      </c>
      <c r="S56" s="23"/>
      <c r="T56" s="23">
        <v>0</v>
      </c>
      <c r="U56" s="23"/>
      <c r="V56" s="23"/>
      <c r="W56" s="23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1" customFormat="1" ht="76.150000000000006" customHeight="1">
      <c r="A57" s="55">
        <v>1</v>
      </c>
      <c r="B57" s="55">
        <v>1</v>
      </c>
      <c r="C57" s="55"/>
      <c r="D57" s="55"/>
      <c r="E57" s="55"/>
      <c r="F57" s="55">
        <v>1</v>
      </c>
      <c r="G57" s="55"/>
      <c r="H57" s="21" t="s">
        <v>90</v>
      </c>
      <c r="I57" s="21" t="s">
        <v>103</v>
      </c>
      <c r="J57" s="14" t="s">
        <v>110</v>
      </c>
      <c r="K57" s="14" t="s">
        <v>115</v>
      </c>
      <c r="L57" s="72">
        <v>1000</v>
      </c>
      <c r="M57" s="23">
        <v>-1000</v>
      </c>
      <c r="N57" s="23">
        <f t="shared" si="5"/>
        <v>0</v>
      </c>
      <c r="O57" s="23">
        <v>0</v>
      </c>
      <c r="P57" s="23"/>
      <c r="Q57" s="23">
        <v>0</v>
      </c>
      <c r="R57" s="23">
        <v>0</v>
      </c>
      <c r="S57" s="23"/>
      <c r="T57" s="23">
        <v>0</v>
      </c>
      <c r="U57" s="23"/>
      <c r="V57" s="23"/>
      <c r="W57" s="23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1" customFormat="1" ht="82.15" customHeight="1">
      <c r="A58" s="55"/>
      <c r="B58" s="55"/>
      <c r="C58" s="55"/>
      <c r="D58" s="55"/>
      <c r="E58" s="55"/>
      <c r="F58" s="55">
        <v>1</v>
      </c>
      <c r="G58" s="55"/>
      <c r="H58" s="21" t="s">
        <v>137</v>
      </c>
      <c r="I58" s="21" t="s">
        <v>102</v>
      </c>
      <c r="J58" s="14" t="s">
        <v>110</v>
      </c>
      <c r="K58" s="14" t="s">
        <v>115</v>
      </c>
      <c r="L58" s="73">
        <v>2557.4587900000001</v>
      </c>
      <c r="M58" s="23"/>
      <c r="N58" s="23">
        <f t="shared" si="5"/>
        <v>2557.4587900000001</v>
      </c>
      <c r="O58" s="23"/>
      <c r="P58" s="23"/>
      <c r="Q58" s="23"/>
      <c r="R58" s="23"/>
      <c r="S58" s="23"/>
      <c r="T58" s="23"/>
      <c r="U58" s="23"/>
      <c r="V58" s="23"/>
      <c r="W58" s="23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66" customHeight="1">
      <c r="A59" s="55"/>
      <c r="B59" s="55"/>
      <c r="C59" s="55"/>
      <c r="D59" s="55"/>
      <c r="E59" s="55"/>
      <c r="F59" s="55"/>
      <c r="G59" s="55"/>
      <c r="H59" s="12" t="s">
        <v>4</v>
      </c>
      <c r="I59" s="12"/>
      <c r="J59" s="12"/>
      <c r="K59" s="12"/>
      <c r="L59" s="13">
        <v>83856.55</v>
      </c>
      <c r="M59" s="13">
        <f>M60</f>
        <v>-40700</v>
      </c>
      <c r="N59" s="13">
        <f>SUM(N60)</f>
        <v>43156.55</v>
      </c>
      <c r="O59" s="23">
        <f>SUM(O60)</f>
        <v>0</v>
      </c>
      <c r="P59" s="23"/>
      <c r="Q59" s="23">
        <f>SUM(Q60)</f>
        <v>0</v>
      </c>
      <c r="R59" s="23">
        <f>SUM(R60)</f>
        <v>0</v>
      </c>
      <c r="S59" s="23"/>
      <c r="T59" s="23">
        <f>SUM(T60)</f>
        <v>0</v>
      </c>
      <c r="U59" s="23"/>
      <c r="V59" s="23"/>
      <c r="W59" s="2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1" customFormat="1" ht="124.15" customHeight="1">
      <c r="A60" s="55">
        <v>1</v>
      </c>
      <c r="B60" s="55">
        <v>1</v>
      </c>
      <c r="C60" s="55">
        <v>1</v>
      </c>
      <c r="D60" s="55"/>
      <c r="E60" s="55">
        <v>1</v>
      </c>
      <c r="F60" s="55"/>
      <c r="G60" s="55">
        <v>1</v>
      </c>
      <c r="H60" s="14" t="s">
        <v>25</v>
      </c>
      <c r="I60" s="14" t="s">
        <v>118</v>
      </c>
      <c r="J60" s="14" t="s">
        <v>110</v>
      </c>
      <c r="K60" s="14" t="s">
        <v>120</v>
      </c>
      <c r="L60" s="74">
        <v>83856.55</v>
      </c>
      <c r="M60" s="15">
        <v>-40700</v>
      </c>
      <c r="N60" s="15">
        <f>L60+M60</f>
        <v>43156.55</v>
      </c>
      <c r="O60" s="23">
        <v>0</v>
      </c>
      <c r="P60" s="23"/>
      <c r="Q60" s="23">
        <v>0</v>
      </c>
      <c r="R60" s="23">
        <v>0</v>
      </c>
      <c r="S60" s="23"/>
      <c r="T60" s="23">
        <v>0</v>
      </c>
      <c r="U60" s="23"/>
      <c r="V60" s="23"/>
      <c r="W60" s="23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95.25" customHeight="1">
      <c r="A61" s="55"/>
      <c r="B61" s="55"/>
      <c r="C61" s="55"/>
      <c r="D61" s="55"/>
      <c r="E61" s="55"/>
      <c r="F61" s="55"/>
      <c r="G61" s="55"/>
      <c r="H61" s="20" t="s">
        <v>5</v>
      </c>
      <c r="I61" s="20"/>
      <c r="J61" s="20"/>
      <c r="K61" s="20"/>
      <c r="L61" s="13">
        <f>SUM(L62:L65)</f>
        <v>41896.5</v>
      </c>
      <c r="M61" s="13">
        <f>SUM(M62:M65)</f>
        <v>-3087.9</v>
      </c>
      <c r="N61" s="13">
        <f>SUM(N62:N65)</f>
        <v>38808.600000000006</v>
      </c>
      <c r="O61" s="23">
        <f>SUM(O62:O63)</f>
        <v>0</v>
      </c>
      <c r="P61" s="23"/>
      <c r="Q61" s="23">
        <f>SUM(Q62:Q63)</f>
        <v>0</v>
      </c>
      <c r="R61" s="23">
        <f>SUM(R62:R63)</f>
        <v>0</v>
      </c>
      <c r="S61" s="23"/>
      <c r="T61" s="23">
        <f>SUM(T62:T63)</f>
        <v>0</v>
      </c>
      <c r="U61" s="23"/>
      <c r="V61" s="23"/>
      <c r="W61" s="23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99.6" customHeight="1">
      <c r="A62" s="55">
        <v>1</v>
      </c>
      <c r="B62" s="55">
        <v>1</v>
      </c>
      <c r="C62" s="55">
        <v>1</v>
      </c>
      <c r="D62" s="55">
        <v>1</v>
      </c>
      <c r="E62" s="55"/>
      <c r="F62" s="55">
        <v>1</v>
      </c>
      <c r="G62" s="55"/>
      <c r="H62" s="14" t="s">
        <v>26</v>
      </c>
      <c r="I62" s="14" t="s">
        <v>95</v>
      </c>
      <c r="J62" s="14" t="s">
        <v>110</v>
      </c>
      <c r="K62" s="14" t="s">
        <v>111</v>
      </c>
      <c r="L62" s="74">
        <v>20350.3</v>
      </c>
      <c r="M62" s="15"/>
      <c r="N62" s="15">
        <f>L62+M62</f>
        <v>20350.3</v>
      </c>
      <c r="O62" s="15">
        <v>0</v>
      </c>
      <c r="P62" s="15"/>
      <c r="Q62" s="15">
        <v>0</v>
      </c>
      <c r="R62" s="15">
        <v>0</v>
      </c>
      <c r="S62" s="15"/>
      <c r="T62" s="15">
        <v>0</v>
      </c>
      <c r="U62" s="15"/>
      <c r="V62" s="15"/>
      <c r="W62" s="15"/>
    </row>
    <row r="63" spans="1:35" s="1" customFormat="1" ht="110.45" customHeight="1">
      <c r="A63" s="55">
        <v>1</v>
      </c>
      <c r="B63" s="55">
        <v>1</v>
      </c>
      <c r="C63" s="55">
        <v>1</v>
      </c>
      <c r="D63" s="55"/>
      <c r="E63" s="55"/>
      <c r="F63" s="55"/>
      <c r="G63" s="55">
        <v>1</v>
      </c>
      <c r="H63" s="14" t="s">
        <v>136</v>
      </c>
      <c r="I63" s="14" t="s">
        <v>118</v>
      </c>
      <c r="J63" s="14" t="s">
        <v>110</v>
      </c>
      <c r="K63" s="14" t="s">
        <v>121</v>
      </c>
      <c r="L63" s="74">
        <f>8000+6059.1+2700</f>
        <v>16759.099999999999</v>
      </c>
      <c r="M63" s="15">
        <v>-3087.9</v>
      </c>
      <c r="N63" s="15">
        <f>L63+M63</f>
        <v>13671.199999999999</v>
      </c>
      <c r="O63" s="15">
        <v>0</v>
      </c>
      <c r="P63" s="15"/>
      <c r="Q63" s="15">
        <v>0</v>
      </c>
      <c r="R63" s="15">
        <v>0</v>
      </c>
      <c r="S63" s="15"/>
      <c r="T63" s="15">
        <v>0</v>
      </c>
      <c r="U63" s="15"/>
      <c r="V63" s="15"/>
      <c r="W63" s="15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1" customFormat="1" ht="118.15" customHeight="1">
      <c r="A64" s="55"/>
      <c r="B64" s="55"/>
      <c r="C64" s="55"/>
      <c r="D64" s="55"/>
      <c r="E64" s="55"/>
      <c r="F64" s="55"/>
      <c r="G64" s="55">
        <v>1</v>
      </c>
      <c r="H64" s="14" t="s">
        <v>159</v>
      </c>
      <c r="I64" s="14" t="s">
        <v>118</v>
      </c>
      <c r="J64" s="14" t="s">
        <v>110</v>
      </c>
      <c r="K64" s="14" t="s">
        <v>121</v>
      </c>
      <c r="L64" s="74">
        <f>464.4+99.9</f>
        <v>564.29999999999995</v>
      </c>
      <c r="M64" s="15"/>
      <c r="N64" s="15">
        <f>L64+M64</f>
        <v>564.29999999999995</v>
      </c>
      <c r="O64" s="15"/>
      <c r="P64" s="15"/>
      <c r="Q64" s="15"/>
      <c r="R64" s="15"/>
      <c r="S64" s="15"/>
      <c r="T64" s="15"/>
      <c r="U64" s="15"/>
      <c r="V64" s="15"/>
      <c r="W64" s="15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1" customFormat="1" ht="114.6" customHeight="1">
      <c r="A65" s="55"/>
      <c r="B65" s="55"/>
      <c r="C65" s="55"/>
      <c r="D65" s="55"/>
      <c r="E65" s="55"/>
      <c r="F65" s="55"/>
      <c r="G65" s="55">
        <v>1</v>
      </c>
      <c r="H65" s="14" t="s">
        <v>172</v>
      </c>
      <c r="I65" s="14" t="s">
        <v>118</v>
      </c>
      <c r="J65" s="14" t="s">
        <v>110</v>
      </c>
      <c r="K65" s="14" t="s">
        <v>121</v>
      </c>
      <c r="L65" s="74">
        <v>4222.8</v>
      </c>
      <c r="M65" s="15"/>
      <c r="N65" s="15">
        <f>L65+M65</f>
        <v>4222.8</v>
      </c>
      <c r="O65" s="15"/>
      <c r="P65" s="15"/>
      <c r="Q65" s="15"/>
      <c r="R65" s="15"/>
      <c r="S65" s="15"/>
      <c r="T65" s="15"/>
      <c r="U65" s="15"/>
      <c r="V65" s="15"/>
      <c r="W65" s="1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85.15" customHeight="1">
      <c r="A66" s="55"/>
      <c r="B66" s="55"/>
      <c r="C66" s="55"/>
      <c r="D66" s="55"/>
      <c r="E66" s="55"/>
      <c r="F66" s="55"/>
      <c r="G66" s="55"/>
      <c r="H66" s="20" t="s">
        <v>6</v>
      </c>
      <c r="I66" s="20"/>
      <c r="J66" s="20"/>
      <c r="K66" s="20"/>
      <c r="L66" s="13">
        <v>52048.800000000003</v>
      </c>
      <c r="M66" s="13">
        <f>M68+M69</f>
        <v>17700</v>
      </c>
      <c r="N66" s="13">
        <f>SUM(N67:N69, N72)</f>
        <v>69748.800000000003</v>
      </c>
      <c r="O66" s="13">
        <f>SUM(O67:O68)</f>
        <v>0</v>
      </c>
      <c r="P66" s="13"/>
      <c r="Q66" s="13">
        <f>SUM(Q67:Q68)</f>
        <v>0</v>
      </c>
      <c r="R66" s="13">
        <f>SUM(R67:R68)</f>
        <v>0</v>
      </c>
      <c r="S66" s="13"/>
      <c r="T66" s="13">
        <f>SUM(T67:T68)</f>
        <v>0</v>
      </c>
      <c r="U66" s="13"/>
      <c r="V66" s="13"/>
      <c r="W66" s="1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98.45" customHeight="1">
      <c r="A67" s="55">
        <v>1</v>
      </c>
      <c r="B67" s="55">
        <v>1</v>
      </c>
      <c r="C67" s="55">
        <v>1</v>
      </c>
      <c r="D67" s="55">
        <v>1</v>
      </c>
      <c r="E67" s="55"/>
      <c r="F67" s="55">
        <v>1</v>
      </c>
      <c r="G67" s="55"/>
      <c r="H67" s="21" t="s">
        <v>27</v>
      </c>
      <c r="I67" s="14" t="s">
        <v>104</v>
      </c>
      <c r="J67" s="14" t="s">
        <v>110</v>
      </c>
      <c r="K67" s="14" t="s">
        <v>115</v>
      </c>
      <c r="L67" s="23">
        <v>35548.800000000003</v>
      </c>
      <c r="M67" s="23"/>
      <c r="N67" s="23">
        <v>35548.800000000003</v>
      </c>
      <c r="O67" s="23">
        <v>0</v>
      </c>
      <c r="P67" s="23"/>
      <c r="Q67" s="23">
        <v>0</v>
      </c>
      <c r="R67" s="23">
        <v>0</v>
      </c>
      <c r="S67" s="23"/>
      <c r="T67" s="23">
        <v>0</v>
      </c>
      <c r="U67" s="23"/>
      <c r="V67" s="23"/>
      <c r="W67" s="23"/>
    </row>
    <row r="68" spans="1:35" s="1" customFormat="1" ht="84" customHeight="1">
      <c r="A68" s="55">
        <v>1</v>
      </c>
      <c r="B68" s="55">
        <v>1</v>
      </c>
      <c r="C68" s="55">
        <v>1</v>
      </c>
      <c r="D68" s="55"/>
      <c r="E68" s="55">
        <v>1</v>
      </c>
      <c r="F68" s="55">
        <v>1</v>
      </c>
      <c r="G68" s="55"/>
      <c r="H68" s="21" t="s">
        <v>28</v>
      </c>
      <c r="I68" s="14" t="s">
        <v>105</v>
      </c>
      <c r="J68" s="14" t="s">
        <v>110</v>
      </c>
      <c r="K68" s="14" t="s">
        <v>115</v>
      </c>
      <c r="L68" s="23">
        <v>13000</v>
      </c>
      <c r="M68" s="23">
        <v>13700</v>
      </c>
      <c r="N68" s="23">
        <f t="shared" ref="N68:N76" si="6">L68+M68</f>
        <v>26700</v>
      </c>
      <c r="O68" s="23">
        <v>0</v>
      </c>
      <c r="P68" s="23"/>
      <c r="Q68" s="23">
        <v>0</v>
      </c>
      <c r="R68" s="23">
        <v>0</v>
      </c>
      <c r="S68" s="23"/>
      <c r="T68" s="23">
        <v>0</v>
      </c>
      <c r="U68" s="23"/>
      <c r="V68" s="23"/>
      <c r="W68" s="23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1" customFormat="1" ht="78.75" customHeight="1">
      <c r="A69" s="55"/>
      <c r="B69" s="55"/>
      <c r="C69" s="55"/>
      <c r="D69" s="55"/>
      <c r="E69" s="55"/>
      <c r="F69" s="55"/>
      <c r="G69" s="55">
        <v>1</v>
      </c>
      <c r="H69" s="21" t="s">
        <v>243</v>
      </c>
      <c r="I69" s="14"/>
      <c r="J69" s="14"/>
      <c r="K69" s="14"/>
      <c r="L69" s="23">
        <v>2500</v>
      </c>
      <c r="M69" s="23">
        <f>M70+M71</f>
        <v>4000</v>
      </c>
      <c r="N69" s="23">
        <f t="shared" si="6"/>
        <v>6500</v>
      </c>
      <c r="O69" s="23"/>
      <c r="P69" s="23"/>
      <c r="Q69" s="23"/>
      <c r="R69" s="23"/>
      <c r="S69" s="23"/>
      <c r="T69" s="23"/>
      <c r="U69" s="23"/>
      <c r="V69" s="23"/>
      <c r="W69" s="23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1" customFormat="1" ht="115.9" customHeight="1">
      <c r="A70" s="55"/>
      <c r="B70" s="55"/>
      <c r="C70" s="55"/>
      <c r="D70" s="55"/>
      <c r="E70" s="55"/>
      <c r="F70" s="55"/>
      <c r="G70" s="55"/>
      <c r="H70" s="21" t="s">
        <v>244</v>
      </c>
      <c r="I70" s="14" t="s">
        <v>118</v>
      </c>
      <c r="J70" s="14" t="s">
        <v>110</v>
      </c>
      <c r="K70" s="14" t="s">
        <v>131</v>
      </c>
      <c r="L70" s="23">
        <v>2500</v>
      </c>
      <c r="M70" s="23"/>
      <c r="N70" s="23">
        <v>2500</v>
      </c>
      <c r="O70" s="23"/>
      <c r="P70" s="23"/>
      <c r="Q70" s="23"/>
      <c r="R70" s="23"/>
      <c r="S70" s="23"/>
      <c r="T70" s="23"/>
      <c r="U70" s="23"/>
      <c r="V70" s="23"/>
      <c r="W70" s="23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" customFormat="1" ht="115.9" customHeight="1">
      <c r="A71" s="55"/>
      <c r="B71" s="55"/>
      <c r="C71" s="55"/>
      <c r="D71" s="55"/>
      <c r="E71" s="55"/>
      <c r="F71" s="55"/>
      <c r="G71" s="55"/>
      <c r="H71" s="21" t="s">
        <v>245</v>
      </c>
      <c r="I71" s="14" t="s">
        <v>118</v>
      </c>
      <c r="J71" s="14" t="s">
        <v>110</v>
      </c>
      <c r="K71" s="14" t="s">
        <v>131</v>
      </c>
      <c r="L71" s="23"/>
      <c r="M71" s="23">
        <v>4000</v>
      </c>
      <c r="N71" s="23">
        <f>L71+M71</f>
        <v>4000</v>
      </c>
      <c r="O71" s="23"/>
      <c r="P71" s="23"/>
      <c r="Q71" s="23"/>
      <c r="R71" s="23"/>
      <c r="S71" s="23"/>
      <c r="T71" s="23"/>
      <c r="U71" s="23"/>
      <c r="V71" s="23"/>
      <c r="W71" s="23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1" customFormat="1" ht="92.45" customHeight="1">
      <c r="A72" s="55"/>
      <c r="B72" s="55"/>
      <c r="C72" s="55"/>
      <c r="D72" s="55"/>
      <c r="E72" s="55"/>
      <c r="F72" s="55">
        <v>1</v>
      </c>
      <c r="G72" s="55"/>
      <c r="H72" s="21" t="s">
        <v>138</v>
      </c>
      <c r="I72" s="14" t="s">
        <v>139</v>
      </c>
      <c r="J72" s="14" t="s">
        <v>110</v>
      </c>
      <c r="K72" s="14" t="s">
        <v>129</v>
      </c>
      <c r="L72" s="23">
        <v>1000</v>
      </c>
      <c r="M72" s="23"/>
      <c r="N72" s="23">
        <f t="shared" si="6"/>
        <v>1000</v>
      </c>
      <c r="O72" s="23"/>
      <c r="P72" s="23"/>
      <c r="Q72" s="23"/>
      <c r="R72" s="23"/>
      <c r="S72" s="23"/>
      <c r="T72" s="23"/>
      <c r="U72" s="23"/>
      <c r="V72" s="23"/>
      <c r="W72" s="23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78" customHeight="1">
      <c r="A73" s="55"/>
      <c r="B73" s="55"/>
      <c r="C73" s="55"/>
      <c r="D73" s="55"/>
      <c r="E73" s="55"/>
      <c r="F73" s="55"/>
      <c r="G73" s="55"/>
      <c r="H73" s="12" t="s">
        <v>7</v>
      </c>
      <c r="I73" s="12"/>
      <c r="J73" s="12"/>
      <c r="K73" s="12"/>
      <c r="L73" s="13">
        <v>84653.1</v>
      </c>
      <c r="M73" s="13">
        <f>SUM(M74:M76)</f>
        <v>175</v>
      </c>
      <c r="N73" s="13">
        <f t="shared" si="6"/>
        <v>84828.1</v>
      </c>
      <c r="O73" s="13">
        <f>SUM(O74)</f>
        <v>0</v>
      </c>
      <c r="P73" s="13"/>
      <c r="Q73" s="13">
        <f>SUM(Q74)</f>
        <v>0</v>
      </c>
      <c r="R73" s="13">
        <f>SUM(R74)</f>
        <v>0</v>
      </c>
      <c r="S73" s="13"/>
      <c r="T73" s="13">
        <f>SUM(T74)</f>
        <v>0</v>
      </c>
      <c r="U73" s="13"/>
      <c r="V73" s="13"/>
      <c r="W73" s="1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s="1" customFormat="1" ht="120" customHeight="1">
      <c r="A74" s="55">
        <v>1</v>
      </c>
      <c r="B74" s="55">
        <v>1</v>
      </c>
      <c r="C74" s="55">
        <v>1</v>
      </c>
      <c r="D74" s="55">
        <v>1</v>
      </c>
      <c r="E74" s="55"/>
      <c r="F74" s="55"/>
      <c r="G74" s="55">
        <v>1</v>
      </c>
      <c r="H74" s="14" t="s">
        <v>29</v>
      </c>
      <c r="I74" s="14" t="s">
        <v>118</v>
      </c>
      <c r="J74" s="14" t="s">
        <v>110</v>
      </c>
      <c r="K74" s="14" t="s">
        <v>122</v>
      </c>
      <c r="L74" s="72">
        <v>82767.600000000006</v>
      </c>
      <c r="M74" s="23"/>
      <c r="N74" s="23">
        <f t="shared" si="6"/>
        <v>82767.600000000006</v>
      </c>
      <c r="O74" s="23">
        <v>0</v>
      </c>
      <c r="P74" s="23"/>
      <c r="Q74" s="23">
        <v>0</v>
      </c>
      <c r="R74" s="23">
        <v>0</v>
      </c>
      <c r="S74" s="23"/>
      <c r="T74" s="23">
        <v>0</v>
      </c>
      <c r="U74" s="23"/>
      <c r="V74" s="23"/>
      <c r="W74" s="23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1" customFormat="1" ht="116.45" customHeight="1">
      <c r="A75" s="55"/>
      <c r="B75" s="55"/>
      <c r="C75" s="55"/>
      <c r="D75" s="55"/>
      <c r="E75" s="55"/>
      <c r="F75" s="55"/>
      <c r="G75" s="55">
        <v>1</v>
      </c>
      <c r="H75" s="14" t="s">
        <v>160</v>
      </c>
      <c r="I75" s="14" t="s">
        <v>118</v>
      </c>
      <c r="J75" s="14" t="s">
        <v>110</v>
      </c>
      <c r="K75" s="14" t="s">
        <v>122</v>
      </c>
      <c r="L75" s="73">
        <v>853.8</v>
      </c>
      <c r="M75" s="23">
        <v>175</v>
      </c>
      <c r="N75" s="23">
        <f t="shared" si="6"/>
        <v>1028.8</v>
      </c>
      <c r="O75" s="23"/>
      <c r="P75" s="23"/>
      <c r="Q75" s="23"/>
      <c r="R75" s="23"/>
      <c r="S75" s="23"/>
      <c r="T75" s="23"/>
      <c r="U75" s="23"/>
      <c r="V75" s="23"/>
      <c r="W75" s="23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1" customFormat="1" ht="118.9" customHeight="1">
      <c r="A76" s="55"/>
      <c r="B76" s="55"/>
      <c r="C76" s="55"/>
      <c r="D76" s="55"/>
      <c r="E76" s="55"/>
      <c r="F76" s="55"/>
      <c r="G76" s="55">
        <v>1</v>
      </c>
      <c r="H76" s="14" t="s">
        <v>161</v>
      </c>
      <c r="I76" s="14" t="s">
        <v>118</v>
      </c>
      <c r="J76" s="14" t="s">
        <v>110</v>
      </c>
      <c r="K76" s="14" t="s">
        <v>122</v>
      </c>
      <c r="L76" s="73">
        <v>1031.6477600000001</v>
      </c>
      <c r="M76" s="23"/>
      <c r="N76" s="23">
        <f t="shared" si="6"/>
        <v>1031.6477600000001</v>
      </c>
      <c r="O76" s="23"/>
      <c r="P76" s="23"/>
      <c r="Q76" s="23"/>
      <c r="R76" s="23"/>
      <c r="S76" s="23"/>
      <c r="T76" s="23"/>
      <c r="U76" s="23"/>
      <c r="V76" s="23"/>
      <c r="W76" s="23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68.45" customHeight="1">
      <c r="A77" s="55"/>
      <c r="B77" s="55"/>
      <c r="C77" s="55"/>
      <c r="D77" s="55"/>
      <c r="E77" s="55"/>
      <c r="F77" s="55"/>
      <c r="G77" s="55"/>
      <c r="H77" s="12" t="s">
        <v>8</v>
      </c>
      <c r="I77" s="12"/>
      <c r="J77" s="12"/>
      <c r="K77" s="12"/>
      <c r="L77" s="13">
        <v>299980.09999999998</v>
      </c>
      <c r="M77" s="13">
        <f>SUM(M78)</f>
        <v>0</v>
      </c>
      <c r="N77" s="13">
        <f>SUM(N78)</f>
        <v>299980.09999999998</v>
      </c>
      <c r="O77" s="13">
        <f>SUM(O78)</f>
        <v>197721.2</v>
      </c>
      <c r="P77" s="13"/>
      <c r="Q77" s="13">
        <f>SUM(Q78)</f>
        <v>197721.2</v>
      </c>
      <c r="R77" s="13">
        <f>SUM(R78)</f>
        <v>0</v>
      </c>
      <c r="S77" s="13"/>
      <c r="T77" s="13">
        <f>SUM(T78)</f>
        <v>0</v>
      </c>
      <c r="U77" s="13">
        <f>SUM(U78)</f>
        <v>197721.2</v>
      </c>
      <c r="V77" s="13">
        <f>SUM(V78)</f>
        <v>0</v>
      </c>
      <c r="W77" s="13">
        <f>SUM(W78)</f>
        <v>197721.2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s="1" customFormat="1" ht="133.15" customHeight="1">
      <c r="A78" s="55">
        <v>1</v>
      </c>
      <c r="B78" s="55">
        <v>1</v>
      </c>
      <c r="C78" s="55">
        <v>1</v>
      </c>
      <c r="D78" s="55"/>
      <c r="E78" s="55"/>
      <c r="F78" s="55"/>
      <c r="G78" s="55">
        <v>1</v>
      </c>
      <c r="H78" s="14" t="s">
        <v>30</v>
      </c>
      <c r="I78" s="14" t="s">
        <v>91</v>
      </c>
      <c r="J78" s="14" t="s">
        <v>110</v>
      </c>
      <c r="K78" s="14" t="s">
        <v>122</v>
      </c>
      <c r="L78" s="26">
        <v>299980.09999999998</v>
      </c>
      <c r="M78" s="15"/>
      <c r="N78" s="26">
        <f>L78+M78</f>
        <v>299980.09999999998</v>
      </c>
      <c r="O78" s="15">
        <v>197721.2</v>
      </c>
      <c r="P78" s="15"/>
      <c r="Q78" s="15">
        <v>197721.2</v>
      </c>
      <c r="R78" s="15">
        <v>0</v>
      </c>
      <c r="S78" s="15"/>
      <c r="T78" s="15">
        <v>0</v>
      </c>
      <c r="U78" s="15">
        <v>197721.2</v>
      </c>
      <c r="V78" s="15"/>
      <c r="W78" s="15">
        <v>197721.2</v>
      </c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1" customFormat="1" ht="82.9" customHeight="1">
      <c r="A79" s="59"/>
      <c r="B79" s="59"/>
      <c r="C79" s="59"/>
      <c r="D79" s="59"/>
      <c r="E79" s="59"/>
      <c r="F79" s="59"/>
      <c r="G79" s="59"/>
      <c r="H79" s="12" t="s">
        <v>14</v>
      </c>
      <c r="I79" s="12"/>
      <c r="J79" s="12"/>
      <c r="K79" s="12"/>
      <c r="L79" s="27">
        <f>SUM(L80:L93)</f>
        <v>54655.4</v>
      </c>
      <c r="M79" s="27">
        <f>SUM(M80:M93)</f>
        <v>5700</v>
      </c>
      <c r="N79" s="27">
        <f>SUM(N80:N93)</f>
        <v>60355.4</v>
      </c>
      <c r="O79" s="27">
        <f>SUM(O80:O93)</f>
        <v>199337.59999999998</v>
      </c>
      <c r="P79" s="27"/>
      <c r="Q79" s="27">
        <f t="shared" ref="Q79:W79" si="7">SUM(Q80:Q93)</f>
        <v>199337.59999999998</v>
      </c>
      <c r="R79" s="27">
        <f t="shared" si="7"/>
        <v>256327</v>
      </c>
      <c r="S79" s="27">
        <f t="shared" si="7"/>
        <v>0</v>
      </c>
      <c r="T79" s="27">
        <f t="shared" si="7"/>
        <v>256327</v>
      </c>
      <c r="U79" s="27">
        <f t="shared" si="7"/>
        <v>199337.60000000001</v>
      </c>
      <c r="V79" s="27">
        <f t="shared" si="7"/>
        <v>0</v>
      </c>
      <c r="W79" s="27">
        <f t="shared" si="7"/>
        <v>199337.60000000001</v>
      </c>
    </row>
    <row r="80" spans="1:35" s="1" customFormat="1" ht="99" customHeight="1">
      <c r="A80" s="55">
        <v>1</v>
      </c>
      <c r="B80" s="55">
        <v>1</v>
      </c>
      <c r="C80" s="55"/>
      <c r="D80" s="55"/>
      <c r="E80" s="55"/>
      <c r="F80" s="55"/>
      <c r="G80" s="55">
        <v>1</v>
      </c>
      <c r="H80" s="14" t="s">
        <v>145</v>
      </c>
      <c r="I80" s="14" t="s">
        <v>123</v>
      </c>
      <c r="J80" s="14" t="s">
        <v>124</v>
      </c>
      <c r="K80" s="14" t="s">
        <v>125</v>
      </c>
      <c r="L80" s="26">
        <v>0</v>
      </c>
      <c r="M80" s="15"/>
      <c r="N80" s="26">
        <f t="shared" ref="N80:N85" si="8">L80+M80</f>
        <v>0</v>
      </c>
      <c r="O80" s="15">
        <v>0</v>
      </c>
      <c r="P80" s="15"/>
      <c r="Q80" s="15">
        <v>0</v>
      </c>
      <c r="R80" s="15">
        <v>0</v>
      </c>
      <c r="S80" s="15"/>
      <c r="T80" s="15">
        <v>0</v>
      </c>
      <c r="U80" s="15"/>
      <c r="V80" s="15"/>
      <c r="W80" s="15">
        <f>U80+V80</f>
        <v>0</v>
      </c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1" customFormat="1" ht="103.9" customHeight="1">
      <c r="A81" s="55">
        <v>1</v>
      </c>
      <c r="B81" s="55">
        <v>1</v>
      </c>
      <c r="C81" s="55"/>
      <c r="D81" s="55"/>
      <c r="E81" s="55"/>
      <c r="F81" s="55"/>
      <c r="G81" s="55">
        <v>1</v>
      </c>
      <c r="H81" s="14" t="s">
        <v>146</v>
      </c>
      <c r="I81" s="14" t="s">
        <v>123</v>
      </c>
      <c r="J81" s="14" t="s">
        <v>124</v>
      </c>
      <c r="K81" s="14" t="s">
        <v>125</v>
      </c>
      <c r="L81" s="26">
        <v>0</v>
      </c>
      <c r="M81" s="15"/>
      <c r="N81" s="26">
        <f t="shared" si="8"/>
        <v>0</v>
      </c>
      <c r="O81" s="15">
        <v>0</v>
      </c>
      <c r="P81" s="15"/>
      <c r="Q81" s="15">
        <v>0</v>
      </c>
      <c r="R81" s="15">
        <v>0</v>
      </c>
      <c r="S81" s="15"/>
      <c r="T81" s="15">
        <v>0</v>
      </c>
      <c r="U81" s="15"/>
      <c r="V81" s="15"/>
      <c r="W81" s="15">
        <f t="shared" ref="W81:W93" si="9">U81+V81</f>
        <v>0</v>
      </c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1" customFormat="1" ht="97.9" customHeight="1">
      <c r="A82" s="55"/>
      <c r="B82" s="55"/>
      <c r="C82" s="55"/>
      <c r="D82" s="55"/>
      <c r="E82" s="55"/>
      <c r="F82" s="55"/>
      <c r="G82" s="55">
        <v>1</v>
      </c>
      <c r="H82" s="14" t="s">
        <v>142</v>
      </c>
      <c r="I82" s="14" t="s">
        <v>123</v>
      </c>
      <c r="J82" s="14" t="s">
        <v>124</v>
      </c>
      <c r="K82" s="14" t="s">
        <v>125</v>
      </c>
      <c r="L82" s="26">
        <v>21657.200000000001</v>
      </c>
      <c r="M82" s="15"/>
      <c r="N82" s="26">
        <f t="shared" si="8"/>
        <v>21657.200000000001</v>
      </c>
      <c r="O82" s="15"/>
      <c r="P82" s="15"/>
      <c r="Q82" s="15"/>
      <c r="R82" s="15"/>
      <c r="S82" s="15"/>
      <c r="T82" s="15"/>
      <c r="U82" s="15"/>
      <c r="V82" s="15"/>
      <c r="W82" s="15">
        <f t="shared" si="9"/>
        <v>0</v>
      </c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1" customFormat="1" ht="101.45" customHeight="1">
      <c r="A83" s="55">
        <v>1</v>
      </c>
      <c r="B83" s="55">
        <v>1</v>
      </c>
      <c r="C83" s="55">
        <v>1</v>
      </c>
      <c r="D83" s="55">
        <v>1</v>
      </c>
      <c r="E83" s="55"/>
      <c r="F83" s="55"/>
      <c r="G83" s="55">
        <v>1</v>
      </c>
      <c r="H83" s="14" t="s">
        <v>143</v>
      </c>
      <c r="I83" s="14" t="s">
        <v>123</v>
      </c>
      <c r="J83" s="14" t="s">
        <v>124</v>
      </c>
      <c r="K83" s="14" t="s">
        <v>125</v>
      </c>
      <c r="L83" s="26">
        <v>24155.9</v>
      </c>
      <c r="M83" s="15"/>
      <c r="N83" s="26">
        <f t="shared" si="8"/>
        <v>24155.9</v>
      </c>
      <c r="O83" s="15">
        <v>0</v>
      </c>
      <c r="P83" s="15"/>
      <c r="Q83" s="15">
        <v>0</v>
      </c>
      <c r="R83" s="15">
        <v>0</v>
      </c>
      <c r="S83" s="15"/>
      <c r="T83" s="15">
        <v>0</v>
      </c>
      <c r="U83" s="15"/>
      <c r="V83" s="15"/>
      <c r="W83" s="15">
        <f t="shared" si="9"/>
        <v>0</v>
      </c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1" customFormat="1" ht="105" customHeight="1">
      <c r="A84" s="55">
        <v>1</v>
      </c>
      <c r="B84" s="55">
        <v>1</v>
      </c>
      <c r="C84" s="55"/>
      <c r="D84" s="55"/>
      <c r="E84" s="55"/>
      <c r="F84" s="55"/>
      <c r="G84" s="55">
        <v>1</v>
      </c>
      <c r="H84" s="14" t="s">
        <v>144</v>
      </c>
      <c r="I84" s="14" t="s">
        <v>123</v>
      </c>
      <c r="J84" s="14" t="s">
        <v>124</v>
      </c>
      <c r="K84" s="14" t="s">
        <v>125</v>
      </c>
      <c r="L84" s="26">
        <v>4816.8999999999996</v>
      </c>
      <c r="M84" s="15"/>
      <c r="N84" s="26">
        <f t="shared" si="8"/>
        <v>4816.8999999999996</v>
      </c>
      <c r="O84" s="15">
        <v>0</v>
      </c>
      <c r="P84" s="15"/>
      <c r="Q84" s="15">
        <v>0</v>
      </c>
      <c r="R84" s="15">
        <v>0</v>
      </c>
      <c r="S84" s="15"/>
      <c r="T84" s="15">
        <v>0</v>
      </c>
      <c r="U84" s="15"/>
      <c r="V84" s="15"/>
      <c r="W84" s="15">
        <f t="shared" si="9"/>
        <v>0</v>
      </c>
      <c r="X84"/>
      <c r="Y84"/>
      <c r="Z84"/>
      <c r="AA84"/>
      <c r="AB84"/>
      <c r="AC84"/>
      <c r="AD84"/>
      <c r="AE84"/>
      <c r="AF84"/>
      <c r="AG84"/>
      <c r="AH84"/>
      <c r="AI84"/>
    </row>
    <row r="85" spans="1:35" s="1" customFormat="1" ht="102.6" customHeight="1">
      <c r="A85" s="55">
        <v>1</v>
      </c>
      <c r="B85" s="55">
        <v>1</v>
      </c>
      <c r="C85" s="55"/>
      <c r="D85" s="55"/>
      <c r="E85" s="55"/>
      <c r="F85" s="55"/>
      <c r="G85" s="55">
        <v>1</v>
      </c>
      <c r="H85" s="14" t="s">
        <v>147</v>
      </c>
      <c r="I85" s="14" t="s">
        <v>123</v>
      </c>
      <c r="J85" s="14" t="s">
        <v>124</v>
      </c>
      <c r="K85" s="14" t="s">
        <v>125</v>
      </c>
      <c r="L85" s="26">
        <v>2906</v>
      </c>
      <c r="M85" s="15"/>
      <c r="N85" s="26">
        <f t="shared" si="8"/>
        <v>2906</v>
      </c>
      <c r="O85" s="15">
        <v>188410.3</v>
      </c>
      <c r="P85" s="15"/>
      <c r="Q85" s="15">
        <v>188410.3</v>
      </c>
      <c r="R85" s="15">
        <v>0</v>
      </c>
      <c r="S85" s="15"/>
      <c r="T85" s="15">
        <v>0</v>
      </c>
      <c r="U85" s="15">
        <v>20197.099999999999</v>
      </c>
      <c r="V85" s="15"/>
      <c r="W85" s="15">
        <f t="shared" si="9"/>
        <v>20197.099999999999</v>
      </c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1" customFormat="1" ht="107.45" hidden="1" customHeight="1">
      <c r="A86" s="55">
        <v>1</v>
      </c>
      <c r="B86" s="55"/>
      <c r="C86" s="55"/>
      <c r="D86" s="55"/>
      <c r="E86" s="55"/>
      <c r="F86" s="55"/>
      <c r="G86" s="55">
        <v>1</v>
      </c>
      <c r="H86" s="14" t="s">
        <v>148</v>
      </c>
      <c r="I86" s="14" t="s">
        <v>123</v>
      </c>
      <c r="J86" s="14" t="s">
        <v>124</v>
      </c>
      <c r="K86" s="14" t="s">
        <v>125</v>
      </c>
      <c r="L86" s="26">
        <v>0</v>
      </c>
      <c r="M86" s="15"/>
      <c r="N86" s="26">
        <v>0</v>
      </c>
      <c r="O86" s="15">
        <v>0</v>
      </c>
      <c r="P86" s="60"/>
      <c r="Q86" s="15">
        <v>0</v>
      </c>
      <c r="R86" s="60">
        <v>34262.699999999997</v>
      </c>
      <c r="S86" s="60"/>
      <c r="T86" s="60">
        <v>34262.699999999997</v>
      </c>
      <c r="U86" s="60"/>
      <c r="V86" s="60"/>
      <c r="W86" s="15">
        <f t="shared" si="9"/>
        <v>0</v>
      </c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1" customFormat="1" ht="97.9" hidden="1" customHeight="1">
      <c r="A87" s="55">
        <v>1</v>
      </c>
      <c r="B87" s="55"/>
      <c r="C87" s="55"/>
      <c r="D87" s="55"/>
      <c r="E87" s="55"/>
      <c r="F87" s="55"/>
      <c r="G87" s="55">
        <v>1</v>
      </c>
      <c r="H87" s="14" t="s">
        <v>149</v>
      </c>
      <c r="I87" s="14" t="s">
        <v>123</v>
      </c>
      <c r="J87" s="14" t="s">
        <v>124</v>
      </c>
      <c r="K87" s="14" t="s">
        <v>125</v>
      </c>
      <c r="L87" s="26">
        <v>0</v>
      </c>
      <c r="M87" s="15"/>
      <c r="N87" s="26">
        <v>0</v>
      </c>
      <c r="O87" s="60">
        <v>10927.3</v>
      </c>
      <c r="P87" s="60"/>
      <c r="Q87" s="60">
        <v>10927.3</v>
      </c>
      <c r="R87" s="60">
        <v>152795</v>
      </c>
      <c r="S87" s="60">
        <v>-19642.900000000001</v>
      </c>
      <c r="T87" s="60">
        <f>R87+S87</f>
        <v>133152.1</v>
      </c>
      <c r="U87" s="60"/>
      <c r="V87" s="60"/>
      <c r="W87" s="15">
        <f t="shared" si="9"/>
        <v>0</v>
      </c>
      <c r="X87"/>
      <c r="Y87"/>
      <c r="Z87"/>
      <c r="AA87"/>
      <c r="AB87"/>
      <c r="AC87"/>
      <c r="AD87"/>
      <c r="AE87"/>
      <c r="AF87"/>
      <c r="AG87"/>
      <c r="AH87"/>
      <c r="AI87"/>
    </row>
    <row r="88" spans="1:35" s="1" customFormat="1" ht="103.9" customHeight="1">
      <c r="A88" s="55">
        <v>1</v>
      </c>
      <c r="B88" s="55"/>
      <c r="C88" s="55"/>
      <c r="D88" s="55"/>
      <c r="E88" s="55"/>
      <c r="F88" s="55"/>
      <c r="G88" s="55">
        <v>1</v>
      </c>
      <c r="H88" s="14" t="s">
        <v>211</v>
      </c>
      <c r="I88" s="14" t="s">
        <v>123</v>
      </c>
      <c r="J88" s="14" t="s">
        <v>124</v>
      </c>
      <c r="K88" s="14" t="s">
        <v>125</v>
      </c>
      <c r="L88" s="26">
        <v>61.3</v>
      </c>
      <c r="M88" s="26"/>
      <c r="N88" s="26">
        <f t="shared" ref="N88:N93" si="10">L88+M88</f>
        <v>61.3</v>
      </c>
      <c r="O88" s="15">
        <v>0</v>
      </c>
      <c r="P88" s="60"/>
      <c r="Q88" s="15">
        <v>0</v>
      </c>
      <c r="R88" s="60">
        <v>69269.3</v>
      </c>
      <c r="S88" s="60">
        <v>19642.900000000001</v>
      </c>
      <c r="T88" s="60">
        <f>R88+S88</f>
        <v>88912.200000000012</v>
      </c>
      <c r="U88" s="60">
        <v>59601.9</v>
      </c>
      <c r="V88" s="60"/>
      <c r="W88" s="15">
        <f t="shared" si="9"/>
        <v>59601.9</v>
      </c>
      <c r="X88"/>
      <c r="Y88"/>
      <c r="Z88"/>
      <c r="AA88"/>
      <c r="AB88"/>
      <c r="AC88"/>
      <c r="AD88"/>
      <c r="AE88"/>
      <c r="AF88"/>
      <c r="AG88"/>
      <c r="AH88"/>
      <c r="AI88"/>
    </row>
    <row r="89" spans="1:35" s="1" customFormat="1" ht="103.9" hidden="1" customHeight="1">
      <c r="A89" s="55">
        <v>1</v>
      </c>
      <c r="B89" s="55">
        <v>1</v>
      </c>
      <c r="C89" s="55"/>
      <c r="D89" s="55"/>
      <c r="E89" s="55"/>
      <c r="F89" s="55"/>
      <c r="G89" s="55">
        <v>1</v>
      </c>
      <c r="H89" s="14" t="s">
        <v>150</v>
      </c>
      <c r="I89" s="14" t="s">
        <v>123</v>
      </c>
      <c r="J89" s="14" t="s">
        <v>124</v>
      </c>
      <c r="K89" s="14" t="s">
        <v>125</v>
      </c>
      <c r="L89" s="26">
        <v>0</v>
      </c>
      <c r="M89" s="15"/>
      <c r="N89" s="26">
        <f t="shared" si="10"/>
        <v>0</v>
      </c>
      <c r="O89" s="15">
        <v>0</v>
      </c>
      <c r="P89" s="15"/>
      <c r="Q89" s="15">
        <v>0</v>
      </c>
      <c r="R89" s="15">
        <v>0</v>
      </c>
      <c r="S89" s="15"/>
      <c r="T89" s="15">
        <v>0</v>
      </c>
      <c r="U89" s="15">
        <v>680</v>
      </c>
      <c r="V89" s="15"/>
      <c r="W89" s="15">
        <f t="shared" si="9"/>
        <v>680</v>
      </c>
      <c r="X89"/>
      <c r="Y89"/>
      <c r="Z89"/>
      <c r="AA89"/>
      <c r="AB89"/>
      <c r="AC89"/>
      <c r="AD89"/>
      <c r="AE89"/>
      <c r="AF89"/>
      <c r="AG89"/>
      <c r="AH89"/>
      <c r="AI89"/>
    </row>
    <row r="90" spans="1:35" s="1" customFormat="1" ht="100.15" customHeight="1">
      <c r="A90" s="55"/>
      <c r="B90" s="55"/>
      <c r="C90" s="55"/>
      <c r="D90" s="55"/>
      <c r="E90" s="55"/>
      <c r="F90" s="55"/>
      <c r="G90" s="55">
        <v>1</v>
      </c>
      <c r="H90" s="14" t="s">
        <v>212</v>
      </c>
      <c r="I90" s="14" t="s">
        <v>123</v>
      </c>
      <c r="J90" s="14" t="s">
        <v>124</v>
      </c>
      <c r="K90" s="14" t="s">
        <v>125</v>
      </c>
      <c r="L90" s="26">
        <v>636.70000000000005</v>
      </c>
      <c r="M90" s="15"/>
      <c r="N90" s="26">
        <f t="shared" si="10"/>
        <v>636.70000000000005</v>
      </c>
      <c r="O90" s="15"/>
      <c r="P90" s="15"/>
      <c r="Q90" s="15"/>
      <c r="R90" s="15"/>
      <c r="S90" s="15"/>
      <c r="T90" s="15"/>
      <c r="U90" s="15">
        <v>118408.6</v>
      </c>
      <c r="V90" s="15"/>
      <c r="W90" s="15">
        <f t="shared" si="9"/>
        <v>118408.6</v>
      </c>
      <c r="X90"/>
      <c r="Y90"/>
      <c r="Z90"/>
      <c r="AA90"/>
      <c r="AB90"/>
      <c r="AC90"/>
      <c r="AD90"/>
      <c r="AE90"/>
      <c r="AF90"/>
      <c r="AG90"/>
      <c r="AH90"/>
      <c r="AI90"/>
    </row>
    <row r="91" spans="1:35" s="1" customFormat="1" ht="100.15" customHeight="1">
      <c r="A91" s="55"/>
      <c r="B91" s="55"/>
      <c r="C91" s="55"/>
      <c r="D91" s="55"/>
      <c r="E91" s="55"/>
      <c r="F91" s="55"/>
      <c r="G91" s="55"/>
      <c r="H91" s="14" t="s">
        <v>213</v>
      </c>
      <c r="I91" s="14" t="s">
        <v>123</v>
      </c>
      <c r="J91" s="14" t="s">
        <v>124</v>
      </c>
      <c r="K91" s="14" t="s">
        <v>125</v>
      </c>
      <c r="L91" s="26">
        <v>190.2</v>
      </c>
      <c r="M91" s="15"/>
      <c r="N91" s="26">
        <f t="shared" si="10"/>
        <v>190.2</v>
      </c>
      <c r="O91" s="15"/>
      <c r="P91" s="15"/>
      <c r="Q91" s="15"/>
      <c r="R91" s="15"/>
      <c r="S91" s="15"/>
      <c r="T91" s="15"/>
      <c r="U91" s="15"/>
      <c r="V91" s="15"/>
      <c r="W91" s="15">
        <f t="shared" si="9"/>
        <v>0</v>
      </c>
      <c r="X91"/>
      <c r="Y91"/>
      <c r="Z91"/>
      <c r="AA91"/>
      <c r="AB91"/>
      <c r="AC91"/>
      <c r="AD91"/>
      <c r="AE91"/>
      <c r="AF91"/>
      <c r="AG91"/>
      <c r="AH91"/>
      <c r="AI91"/>
    </row>
    <row r="92" spans="1:35" s="1" customFormat="1" ht="100.15" customHeight="1">
      <c r="A92" s="55"/>
      <c r="B92" s="55"/>
      <c r="C92" s="55"/>
      <c r="D92" s="55"/>
      <c r="E92" s="55"/>
      <c r="F92" s="55"/>
      <c r="G92" s="55"/>
      <c r="H92" s="14" t="s">
        <v>214</v>
      </c>
      <c r="I92" s="14" t="s">
        <v>123</v>
      </c>
      <c r="J92" s="14" t="s">
        <v>124</v>
      </c>
      <c r="K92" s="14" t="s">
        <v>125</v>
      </c>
      <c r="L92" s="26">
        <v>231.2</v>
      </c>
      <c r="M92" s="15"/>
      <c r="N92" s="26">
        <f t="shared" si="10"/>
        <v>231.2</v>
      </c>
      <c r="O92" s="15"/>
      <c r="P92" s="15"/>
      <c r="Q92" s="15"/>
      <c r="R92" s="15"/>
      <c r="S92" s="15"/>
      <c r="T92" s="15"/>
      <c r="U92" s="15"/>
      <c r="V92" s="15"/>
      <c r="W92" s="15">
        <f t="shared" si="9"/>
        <v>0</v>
      </c>
      <c r="X92"/>
      <c r="Y92"/>
      <c r="Z92"/>
      <c r="AA92"/>
      <c r="AB92"/>
      <c r="AC92"/>
      <c r="AD92"/>
      <c r="AE92"/>
      <c r="AF92"/>
      <c r="AG92"/>
      <c r="AH92"/>
      <c r="AI92"/>
    </row>
    <row r="93" spans="1:35" s="1" customFormat="1" ht="81" customHeight="1">
      <c r="A93" s="55"/>
      <c r="B93" s="55"/>
      <c r="C93" s="55"/>
      <c r="D93" s="55"/>
      <c r="E93" s="55"/>
      <c r="F93" s="55"/>
      <c r="G93" s="55"/>
      <c r="H93" s="77" t="s">
        <v>236</v>
      </c>
      <c r="I93" s="78" t="s">
        <v>113</v>
      </c>
      <c r="J93" s="78" t="s">
        <v>124</v>
      </c>
      <c r="K93" s="78" t="s">
        <v>237</v>
      </c>
      <c r="L93" s="26"/>
      <c r="M93" s="15">
        <v>5700</v>
      </c>
      <c r="N93" s="26">
        <f t="shared" si="10"/>
        <v>5700</v>
      </c>
      <c r="O93" s="15"/>
      <c r="P93" s="15"/>
      <c r="Q93" s="15"/>
      <c r="R93" s="15"/>
      <c r="S93" s="15"/>
      <c r="T93" s="15"/>
      <c r="U93" s="15">
        <v>450</v>
      </c>
      <c r="V93" s="15"/>
      <c r="W93" s="15">
        <f t="shared" si="9"/>
        <v>450</v>
      </c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81" customHeight="1">
      <c r="A94" s="55"/>
      <c r="B94" s="55"/>
      <c r="C94" s="55"/>
      <c r="D94" s="55"/>
      <c r="E94" s="55"/>
      <c r="F94" s="55"/>
      <c r="G94" s="55"/>
      <c r="H94" s="20" t="s">
        <v>15</v>
      </c>
      <c r="I94" s="20"/>
      <c r="J94" s="20"/>
      <c r="K94" s="20"/>
      <c r="L94" s="13">
        <f>SUM(L95:L109)</f>
        <v>132406.5</v>
      </c>
      <c r="M94" s="13">
        <f>SUM(M95:M109)</f>
        <v>7870</v>
      </c>
      <c r="N94" s="13">
        <f>SUM(N95:N109)</f>
        <v>140276.5</v>
      </c>
      <c r="O94" s="13">
        <f>SUM(O95:O109)</f>
        <v>96600</v>
      </c>
      <c r="P94" s="13"/>
      <c r="Q94" s="13">
        <f>SUM(Q95:Q109)</f>
        <v>96600</v>
      </c>
      <c r="R94" s="13">
        <f>SUM(R95:R109)</f>
        <v>147183.9</v>
      </c>
      <c r="S94" s="13"/>
      <c r="T94" s="13">
        <f>SUM(T95:T109)</f>
        <v>147183.9</v>
      </c>
      <c r="U94" s="13">
        <f>SUM(U95:U109)</f>
        <v>96600</v>
      </c>
      <c r="V94" s="13">
        <f>SUM(V95:V109)</f>
        <v>0</v>
      </c>
      <c r="W94" s="13">
        <f>SUM(W95:W109)</f>
        <v>96600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05" customHeight="1">
      <c r="A95" s="55">
        <v>1</v>
      </c>
      <c r="B95" s="55">
        <v>1</v>
      </c>
      <c r="C95" s="55"/>
      <c r="D95" s="55"/>
      <c r="E95" s="55">
        <v>1</v>
      </c>
      <c r="F95" s="55">
        <v>1</v>
      </c>
      <c r="G95" s="55"/>
      <c r="H95" s="14" t="s">
        <v>31</v>
      </c>
      <c r="I95" s="14" t="s">
        <v>106</v>
      </c>
      <c r="J95" s="14" t="s">
        <v>126</v>
      </c>
      <c r="K95" s="14" t="s">
        <v>111</v>
      </c>
      <c r="L95" s="26">
        <v>58200</v>
      </c>
      <c r="M95" s="15">
        <v>7870</v>
      </c>
      <c r="N95" s="26">
        <f>L95+M95</f>
        <v>66070</v>
      </c>
      <c r="O95" s="15">
        <v>35400</v>
      </c>
      <c r="P95" s="15"/>
      <c r="Q95" s="15">
        <v>35400</v>
      </c>
      <c r="R95" s="15">
        <v>5061.5</v>
      </c>
      <c r="S95" s="15"/>
      <c r="T95" s="15">
        <v>5061.5</v>
      </c>
      <c r="U95" s="15">
        <v>35400</v>
      </c>
      <c r="V95" s="15"/>
      <c r="W95" s="15">
        <f>U95+V95</f>
        <v>35400</v>
      </c>
    </row>
    <row r="96" spans="1:35" ht="107.45" customHeight="1">
      <c r="A96" s="55">
        <v>1</v>
      </c>
      <c r="B96" s="55">
        <v>1</v>
      </c>
      <c r="C96" s="55">
        <v>1</v>
      </c>
      <c r="D96" s="55"/>
      <c r="E96" s="55">
        <v>1</v>
      </c>
      <c r="F96" s="55">
        <v>1</v>
      </c>
      <c r="G96" s="55"/>
      <c r="H96" s="14" t="s">
        <v>32</v>
      </c>
      <c r="I96" s="14" t="s">
        <v>106</v>
      </c>
      <c r="J96" s="14" t="s">
        <v>126</v>
      </c>
      <c r="K96" s="14" t="s">
        <v>111</v>
      </c>
      <c r="L96" s="26">
        <v>48188.5</v>
      </c>
      <c r="M96" s="15"/>
      <c r="N96" s="26">
        <f t="shared" ref="N96:N109" si="11">L96+M96</f>
        <v>48188.5</v>
      </c>
      <c r="O96" s="15">
        <v>8700</v>
      </c>
      <c r="P96" s="15"/>
      <c r="Q96" s="15">
        <v>8700</v>
      </c>
      <c r="R96" s="15">
        <v>0</v>
      </c>
      <c r="S96" s="15"/>
      <c r="T96" s="15">
        <v>0</v>
      </c>
      <c r="U96" s="15">
        <v>8700</v>
      </c>
      <c r="V96" s="15"/>
      <c r="W96" s="15">
        <f t="shared" ref="W96:W109" si="12">U96+V96</f>
        <v>8700</v>
      </c>
    </row>
    <row r="97" spans="1:35" ht="102.6" hidden="1" customHeight="1">
      <c r="A97" s="55">
        <v>1</v>
      </c>
      <c r="B97" s="55"/>
      <c r="C97" s="55"/>
      <c r="D97" s="55"/>
      <c r="E97" s="55"/>
      <c r="F97" s="55"/>
      <c r="G97" s="55"/>
      <c r="H97" s="14" t="s">
        <v>33</v>
      </c>
      <c r="I97" s="14" t="s">
        <v>106</v>
      </c>
      <c r="J97" s="14" t="s">
        <v>126</v>
      </c>
      <c r="K97" s="14" t="s">
        <v>111</v>
      </c>
      <c r="L97" s="26">
        <v>0</v>
      </c>
      <c r="M97" s="15"/>
      <c r="N97" s="26">
        <f t="shared" si="11"/>
        <v>0</v>
      </c>
      <c r="O97" s="15">
        <v>0</v>
      </c>
      <c r="P97" s="15"/>
      <c r="Q97" s="15">
        <v>0</v>
      </c>
      <c r="R97" s="15">
        <v>7290.1</v>
      </c>
      <c r="S97" s="15"/>
      <c r="T97" s="15">
        <v>7290.1</v>
      </c>
      <c r="U97" s="15"/>
      <c r="V97" s="15"/>
      <c r="W97" s="15">
        <f t="shared" si="12"/>
        <v>0</v>
      </c>
    </row>
    <row r="98" spans="1:35" ht="105" hidden="1" customHeight="1">
      <c r="A98" s="55">
        <v>1</v>
      </c>
      <c r="B98" s="55"/>
      <c r="C98" s="55"/>
      <c r="D98" s="55"/>
      <c r="E98" s="55"/>
      <c r="F98" s="55"/>
      <c r="G98" s="55"/>
      <c r="H98" s="14" t="s">
        <v>34</v>
      </c>
      <c r="I98" s="14" t="s">
        <v>106</v>
      </c>
      <c r="J98" s="14" t="s">
        <v>126</v>
      </c>
      <c r="K98" s="14" t="s">
        <v>121</v>
      </c>
      <c r="L98" s="26">
        <v>0</v>
      </c>
      <c r="M98" s="15"/>
      <c r="N98" s="26">
        <f t="shared" si="11"/>
        <v>0</v>
      </c>
      <c r="O98" s="15">
        <v>0</v>
      </c>
      <c r="P98" s="15"/>
      <c r="Q98" s="15">
        <v>0</v>
      </c>
      <c r="R98" s="15">
        <v>9820.7999999999993</v>
      </c>
      <c r="S98" s="15"/>
      <c r="T98" s="15">
        <v>9820.7999999999993</v>
      </c>
      <c r="U98" s="15"/>
      <c r="V98" s="15"/>
      <c r="W98" s="15">
        <f t="shared" si="12"/>
        <v>0</v>
      </c>
    </row>
    <row r="99" spans="1:35" ht="99" hidden="1" customHeight="1">
      <c r="A99" s="55">
        <v>1</v>
      </c>
      <c r="B99" s="55">
        <v>1</v>
      </c>
      <c r="C99" s="55"/>
      <c r="D99" s="55"/>
      <c r="E99" s="55">
        <v>1</v>
      </c>
      <c r="F99" s="55"/>
      <c r="G99" s="55"/>
      <c r="H99" s="14" t="s">
        <v>162</v>
      </c>
      <c r="I99" s="14" t="s">
        <v>106</v>
      </c>
      <c r="J99" s="14" t="s">
        <v>126</v>
      </c>
      <c r="K99" s="14" t="s">
        <v>121</v>
      </c>
      <c r="L99" s="26">
        <v>0</v>
      </c>
      <c r="M99" s="15"/>
      <c r="N99" s="26">
        <f t="shared" si="11"/>
        <v>0</v>
      </c>
      <c r="O99" s="15">
        <v>9600</v>
      </c>
      <c r="P99" s="15"/>
      <c r="Q99" s="15">
        <v>9600</v>
      </c>
      <c r="R99" s="15">
        <v>0</v>
      </c>
      <c r="S99" s="15"/>
      <c r="T99" s="15">
        <v>0</v>
      </c>
      <c r="U99" s="15">
        <v>9600</v>
      </c>
      <c r="V99" s="15"/>
      <c r="W99" s="15">
        <f t="shared" si="12"/>
        <v>9600</v>
      </c>
    </row>
    <row r="100" spans="1:35" ht="113.45" customHeight="1">
      <c r="A100" s="55">
        <v>1</v>
      </c>
      <c r="B100" s="55">
        <v>1</v>
      </c>
      <c r="C100" s="55"/>
      <c r="D100" s="55"/>
      <c r="E100" s="55">
        <v>1</v>
      </c>
      <c r="F100" s="55"/>
      <c r="G100" s="55">
        <v>1</v>
      </c>
      <c r="H100" s="14" t="s">
        <v>174</v>
      </c>
      <c r="I100" s="14" t="s">
        <v>119</v>
      </c>
      <c r="J100" s="14" t="s">
        <v>126</v>
      </c>
      <c r="K100" s="14" t="s">
        <v>122</v>
      </c>
      <c r="L100" s="26">
        <v>1900</v>
      </c>
      <c r="M100" s="15"/>
      <c r="N100" s="26">
        <f t="shared" si="11"/>
        <v>1900</v>
      </c>
      <c r="O100" s="15">
        <v>0</v>
      </c>
      <c r="P100" s="15"/>
      <c r="Q100" s="15">
        <v>0</v>
      </c>
      <c r="R100" s="15">
        <v>0</v>
      </c>
      <c r="S100" s="15"/>
      <c r="T100" s="15">
        <v>0</v>
      </c>
      <c r="U100" s="15"/>
      <c r="V100" s="15"/>
      <c r="W100" s="15">
        <f t="shared" si="12"/>
        <v>0</v>
      </c>
    </row>
    <row r="101" spans="1:35" ht="105" hidden="1" customHeight="1">
      <c r="A101" s="55">
        <v>1</v>
      </c>
      <c r="B101" s="55"/>
      <c r="C101" s="55"/>
      <c r="D101" s="55"/>
      <c r="E101" s="55"/>
      <c r="F101" s="55"/>
      <c r="G101" s="55"/>
      <c r="H101" s="14" t="s">
        <v>163</v>
      </c>
      <c r="I101" s="14" t="s">
        <v>106</v>
      </c>
      <c r="J101" s="14" t="s">
        <v>126</v>
      </c>
      <c r="K101" s="14" t="s">
        <v>120</v>
      </c>
      <c r="L101" s="26">
        <v>0</v>
      </c>
      <c r="M101" s="15"/>
      <c r="N101" s="26">
        <f t="shared" si="11"/>
        <v>0</v>
      </c>
      <c r="O101" s="15">
        <v>0</v>
      </c>
      <c r="P101" s="15"/>
      <c r="Q101" s="15">
        <v>0</v>
      </c>
      <c r="R101" s="15">
        <v>30217.9</v>
      </c>
      <c r="S101" s="15"/>
      <c r="T101" s="15">
        <v>30217.9</v>
      </c>
      <c r="U101" s="15"/>
      <c r="V101" s="15"/>
      <c r="W101" s="15">
        <f t="shared" si="12"/>
        <v>0</v>
      </c>
    </row>
    <row r="102" spans="1:35" ht="106.15" hidden="1" customHeight="1">
      <c r="A102" s="55">
        <v>1</v>
      </c>
      <c r="B102" s="55"/>
      <c r="C102" s="55"/>
      <c r="D102" s="55"/>
      <c r="E102" s="55"/>
      <c r="F102" s="55"/>
      <c r="G102" s="55"/>
      <c r="H102" s="14" t="s">
        <v>164</v>
      </c>
      <c r="I102" s="14" t="s">
        <v>106</v>
      </c>
      <c r="J102" s="14" t="s">
        <v>126</v>
      </c>
      <c r="K102" s="14" t="s">
        <v>127</v>
      </c>
      <c r="L102" s="26">
        <v>0</v>
      </c>
      <c r="M102" s="15"/>
      <c r="N102" s="26">
        <f t="shared" si="11"/>
        <v>0</v>
      </c>
      <c r="O102" s="15">
        <v>0</v>
      </c>
      <c r="P102" s="15"/>
      <c r="Q102" s="15">
        <v>0</v>
      </c>
      <c r="R102" s="15">
        <v>30217.9</v>
      </c>
      <c r="S102" s="15"/>
      <c r="T102" s="15">
        <v>30217.9</v>
      </c>
      <c r="U102" s="15"/>
      <c r="V102" s="15"/>
      <c r="W102" s="15">
        <f t="shared" si="12"/>
        <v>0</v>
      </c>
    </row>
    <row r="103" spans="1:35" ht="118.9" hidden="1" customHeight="1">
      <c r="A103" s="55">
        <v>1</v>
      </c>
      <c r="B103" s="55">
        <v>1</v>
      </c>
      <c r="C103" s="55">
        <v>1</v>
      </c>
      <c r="D103" s="55"/>
      <c r="E103" s="55">
        <v>1</v>
      </c>
      <c r="F103" s="55"/>
      <c r="G103" s="55">
        <v>1</v>
      </c>
      <c r="H103" s="14" t="s">
        <v>175</v>
      </c>
      <c r="I103" s="14" t="s">
        <v>119</v>
      </c>
      <c r="J103" s="14" t="s">
        <v>126</v>
      </c>
      <c r="K103" s="14" t="s">
        <v>128</v>
      </c>
      <c r="L103" s="15"/>
      <c r="M103" s="15"/>
      <c r="N103" s="26">
        <f t="shared" si="11"/>
        <v>0</v>
      </c>
      <c r="O103" s="15">
        <v>0</v>
      </c>
      <c r="P103" s="15"/>
      <c r="Q103" s="15">
        <v>0</v>
      </c>
      <c r="R103" s="15">
        <v>0</v>
      </c>
      <c r="S103" s="15"/>
      <c r="T103" s="15">
        <v>0</v>
      </c>
      <c r="U103" s="15"/>
      <c r="V103" s="15"/>
      <c r="W103" s="15">
        <f t="shared" si="12"/>
        <v>0</v>
      </c>
    </row>
    <row r="104" spans="1:35" ht="96.6" hidden="1" customHeight="1">
      <c r="A104" s="55">
        <v>1</v>
      </c>
      <c r="B104" s="55">
        <v>1</v>
      </c>
      <c r="C104" s="55"/>
      <c r="D104" s="55"/>
      <c r="E104" s="55">
        <v>1</v>
      </c>
      <c r="F104" s="55"/>
      <c r="G104" s="55"/>
      <c r="H104" s="14" t="s">
        <v>165</v>
      </c>
      <c r="I104" s="14" t="s">
        <v>106</v>
      </c>
      <c r="J104" s="14" t="s">
        <v>126</v>
      </c>
      <c r="K104" s="14" t="s">
        <v>125</v>
      </c>
      <c r="L104" s="15">
        <v>0</v>
      </c>
      <c r="M104" s="15"/>
      <c r="N104" s="26">
        <f t="shared" si="11"/>
        <v>0</v>
      </c>
      <c r="O104" s="15">
        <v>8100</v>
      </c>
      <c r="P104" s="15"/>
      <c r="Q104" s="15">
        <v>8100</v>
      </c>
      <c r="R104" s="15">
        <v>10198.5</v>
      </c>
      <c r="S104" s="15"/>
      <c r="T104" s="15">
        <v>10198.5</v>
      </c>
      <c r="U104" s="15">
        <v>8100</v>
      </c>
      <c r="V104" s="15"/>
      <c r="W104" s="15">
        <f t="shared" si="12"/>
        <v>8100</v>
      </c>
    </row>
    <row r="105" spans="1:35" ht="113.45" hidden="1" customHeight="1">
      <c r="A105" s="55">
        <v>1</v>
      </c>
      <c r="B105" s="55"/>
      <c r="C105" s="55"/>
      <c r="D105" s="55"/>
      <c r="E105" s="55"/>
      <c r="F105" s="55"/>
      <c r="G105" s="55"/>
      <c r="H105" s="14" t="s">
        <v>166</v>
      </c>
      <c r="I105" s="14" t="s">
        <v>106</v>
      </c>
      <c r="J105" s="14" t="s">
        <v>126</v>
      </c>
      <c r="K105" s="14" t="s">
        <v>112</v>
      </c>
      <c r="L105" s="15">
        <v>0</v>
      </c>
      <c r="M105" s="15"/>
      <c r="N105" s="26">
        <f t="shared" si="11"/>
        <v>0</v>
      </c>
      <c r="O105" s="15">
        <v>20100</v>
      </c>
      <c r="P105" s="15"/>
      <c r="Q105" s="15">
        <v>20100</v>
      </c>
      <c r="R105" s="15">
        <v>35868.699999999997</v>
      </c>
      <c r="S105" s="15"/>
      <c r="T105" s="15">
        <v>35868.699999999997</v>
      </c>
      <c r="U105" s="15">
        <v>20100</v>
      </c>
      <c r="V105" s="15"/>
      <c r="W105" s="15">
        <f t="shared" si="12"/>
        <v>20100</v>
      </c>
    </row>
    <row r="106" spans="1:35" ht="101.45" hidden="1" customHeight="1">
      <c r="A106" s="55">
        <v>1</v>
      </c>
      <c r="B106" s="55"/>
      <c r="C106" s="55"/>
      <c r="D106" s="55"/>
      <c r="E106" s="55"/>
      <c r="F106" s="55"/>
      <c r="G106" s="55"/>
      <c r="H106" s="14" t="s">
        <v>167</v>
      </c>
      <c r="I106" s="14" t="s">
        <v>106</v>
      </c>
      <c r="J106" s="14" t="s">
        <v>126</v>
      </c>
      <c r="K106" s="14" t="s">
        <v>112</v>
      </c>
      <c r="L106" s="15">
        <v>0</v>
      </c>
      <c r="M106" s="15"/>
      <c r="N106" s="26">
        <f t="shared" si="11"/>
        <v>0</v>
      </c>
      <c r="O106" s="15">
        <v>11700</v>
      </c>
      <c r="P106" s="15"/>
      <c r="Q106" s="15">
        <v>11700</v>
      </c>
      <c r="R106" s="15">
        <v>14731.2</v>
      </c>
      <c r="S106" s="15"/>
      <c r="T106" s="15">
        <v>14731.2</v>
      </c>
      <c r="U106" s="15">
        <v>11700</v>
      </c>
      <c r="V106" s="15"/>
      <c r="W106" s="15">
        <f t="shared" si="12"/>
        <v>11700</v>
      </c>
    </row>
    <row r="107" spans="1:35" ht="107.45" hidden="1" customHeight="1">
      <c r="A107" s="55">
        <v>1</v>
      </c>
      <c r="B107" s="55">
        <v>1</v>
      </c>
      <c r="C107" s="55"/>
      <c r="D107" s="55">
        <v>1</v>
      </c>
      <c r="E107" s="55"/>
      <c r="F107" s="55"/>
      <c r="G107" s="55"/>
      <c r="H107" s="14" t="s">
        <v>168</v>
      </c>
      <c r="I107" s="14" t="s">
        <v>106</v>
      </c>
      <c r="J107" s="14" t="s">
        <v>126</v>
      </c>
      <c r="K107" s="14" t="s">
        <v>111</v>
      </c>
      <c r="L107" s="15">
        <v>0</v>
      </c>
      <c r="M107" s="15"/>
      <c r="N107" s="26">
        <f t="shared" si="11"/>
        <v>0</v>
      </c>
      <c r="O107" s="15">
        <v>3000</v>
      </c>
      <c r="P107" s="15"/>
      <c r="Q107" s="15">
        <v>3000</v>
      </c>
      <c r="R107" s="15">
        <v>3777.3</v>
      </c>
      <c r="S107" s="15"/>
      <c r="T107" s="15">
        <v>3777.3</v>
      </c>
      <c r="U107" s="15">
        <v>3000</v>
      </c>
      <c r="V107" s="15"/>
      <c r="W107" s="15">
        <f t="shared" si="12"/>
        <v>3000</v>
      </c>
    </row>
    <row r="108" spans="1:35" ht="103.9" hidden="1" customHeight="1">
      <c r="A108" s="55"/>
      <c r="B108" s="55"/>
      <c r="C108" s="55"/>
      <c r="D108" s="55"/>
      <c r="E108" s="55"/>
      <c r="F108" s="55">
        <v>1</v>
      </c>
      <c r="G108" s="55"/>
      <c r="H108" s="28" t="s">
        <v>176</v>
      </c>
      <c r="I108" s="14" t="s">
        <v>106</v>
      </c>
      <c r="J108" s="14" t="s">
        <v>126</v>
      </c>
      <c r="K108" s="14" t="s">
        <v>120</v>
      </c>
      <c r="L108" s="15">
        <v>0</v>
      </c>
      <c r="M108" s="15"/>
      <c r="N108" s="26">
        <f t="shared" si="11"/>
        <v>0</v>
      </c>
      <c r="O108" s="15"/>
      <c r="P108" s="15"/>
      <c r="Q108" s="15"/>
      <c r="R108" s="15"/>
      <c r="S108" s="15"/>
      <c r="T108" s="15"/>
      <c r="U108" s="15"/>
      <c r="V108" s="15"/>
      <c r="W108" s="15">
        <f t="shared" si="12"/>
        <v>0</v>
      </c>
    </row>
    <row r="109" spans="1:35" s="1" customFormat="1" ht="115.15" customHeight="1">
      <c r="A109" s="55">
        <v>1</v>
      </c>
      <c r="B109" s="55">
        <v>1</v>
      </c>
      <c r="C109" s="55">
        <v>1</v>
      </c>
      <c r="D109" s="55">
        <v>1</v>
      </c>
      <c r="E109" s="55"/>
      <c r="F109" s="55"/>
      <c r="G109" s="55">
        <v>1</v>
      </c>
      <c r="H109" s="28" t="s">
        <v>215</v>
      </c>
      <c r="I109" s="14" t="s">
        <v>119</v>
      </c>
      <c r="J109" s="14" t="s">
        <v>126</v>
      </c>
      <c r="K109" s="14" t="s">
        <v>216</v>
      </c>
      <c r="L109" s="15">
        <v>24118</v>
      </c>
      <c r="M109" s="15"/>
      <c r="N109" s="26">
        <f t="shared" si="11"/>
        <v>24118</v>
      </c>
      <c r="O109" s="15">
        <v>0</v>
      </c>
      <c r="P109" s="15"/>
      <c r="Q109" s="15">
        <v>0</v>
      </c>
      <c r="R109" s="15">
        <v>0</v>
      </c>
      <c r="S109" s="15"/>
      <c r="T109" s="15">
        <v>0</v>
      </c>
      <c r="U109" s="15"/>
      <c r="V109" s="15"/>
      <c r="W109" s="15">
        <f t="shared" si="12"/>
        <v>0</v>
      </c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23.6" customHeight="1">
      <c r="A110" s="55"/>
      <c r="B110" s="55"/>
      <c r="C110" s="55"/>
      <c r="D110" s="55"/>
      <c r="E110" s="55"/>
      <c r="F110" s="55"/>
      <c r="G110" s="55"/>
      <c r="H110" s="20" t="s">
        <v>16</v>
      </c>
      <c r="I110" s="20"/>
      <c r="J110" s="20"/>
      <c r="K110" s="20"/>
      <c r="L110" s="13">
        <f>L111+L112+L113+L114+L115</f>
        <v>112290.94678999999</v>
      </c>
      <c r="M110" s="13">
        <f>SUM(M111:M117)</f>
        <v>76198.399999999994</v>
      </c>
      <c r="N110" s="13">
        <f>L110+M110</f>
        <v>188489.34678999998</v>
      </c>
      <c r="O110" s="13">
        <f>SUM(O111:O113)</f>
        <v>0</v>
      </c>
      <c r="P110" s="13"/>
      <c r="Q110" s="13">
        <f>SUM(Q111:Q113)</f>
        <v>0</v>
      </c>
      <c r="R110" s="13">
        <f>SUM(R111:R113)</f>
        <v>0</v>
      </c>
      <c r="S110" s="13"/>
      <c r="T110" s="13">
        <f>SUM(T111:T113)</f>
        <v>0</v>
      </c>
      <c r="U110" s="13"/>
      <c r="V110" s="13"/>
      <c r="W110" s="13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86.45" customHeight="1">
      <c r="A111" s="55">
        <v>1</v>
      </c>
      <c r="B111" s="55">
        <v>1</v>
      </c>
      <c r="C111" s="55">
        <v>1</v>
      </c>
      <c r="D111" s="55">
        <v>1</v>
      </c>
      <c r="E111" s="55"/>
      <c r="F111" s="55">
        <v>1</v>
      </c>
      <c r="G111" s="55"/>
      <c r="H111" s="67" t="s">
        <v>35</v>
      </c>
      <c r="I111" s="67" t="s">
        <v>98</v>
      </c>
      <c r="J111" s="67" t="s">
        <v>110</v>
      </c>
      <c r="K111" s="68" t="s">
        <v>129</v>
      </c>
      <c r="L111" s="69">
        <v>10015.4</v>
      </c>
      <c r="M111" s="69"/>
      <c r="N111" s="69">
        <f t="shared" ref="N111:N117" si="13">L111+M111</f>
        <v>10015.4</v>
      </c>
      <c r="O111" s="69">
        <v>0</v>
      </c>
      <c r="P111" s="69"/>
      <c r="Q111" s="69">
        <v>0</v>
      </c>
      <c r="R111" s="69">
        <v>0</v>
      </c>
      <c r="S111" s="69"/>
      <c r="T111" s="69">
        <v>0</v>
      </c>
      <c r="U111" s="69"/>
      <c r="V111" s="69"/>
      <c r="W111" s="69"/>
    </row>
    <row r="112" spans="1:35" ht="84.6" customHeight="1">
      <c r="A112" s="55">
        <v>1</v>
      </c>
      <c r="B112" s="55">
        <v>1</v>
      </c>
      <c r="C112" s="55">
        <v>1</v>
      </c>
      <c r="D112" s="55">
        <v>1</v>
      </c>
      <c r="E112" s="55">
        <v>1</v>
      </c>
      <c r="F112" s="55">
        <v>1</v>
      </c>
      <c r="G112" s="55"/>
      <c r="H112" s="21" t="s">
        <v>36</v>
      </c>
      <c r="I112" s="21" t="s">
        <v>107</v>
      </c>
      <c r="J112" s="21" t="s">
        <v>110</v>
      </c>
      <c r="K112" s="29" t="s">
        <v>129</v>
      </c>
      <c r="L112" s="23">
        <v>91959.4</v>
      </c>
      <c r="M112" s="23"/>
      <c r="N112" s="23">
        <f t="shared" si="13"/>
        <v>91959.4</v>
      </c>
      <c r="O112" s="23">
        <v>0</v>
      </c>
      <c r="P112" s="23"/>
      <c r="Q112" s="23">
        <v>0</v>
      </c>
      <c r="R112" s="23">
        <v>0</v>
      </c>
      <c r="S112" s="23"/>
      <c r="T112" s="23">
        <v>0</v>
      </c>
      <c r="U112" s="23"/>
      <c r="V112" s="23"/>
      <c r="W112" s="23"/>
    </row>
    <row r="113" spans="1:35" ht="121.15" customHeight="1">
      <c r="A113" s="55">
        <v>1</v>
      </c>
      <c r="B113" s="55">
        <v>1</v>
      </c>
      <c r="C113" s="55"/>
      <c r="D113" s="55"/>
      <c r="E113" s="55">
        <v>1</v>
      </c>
      <c r="F113" s="55"/>
      <c r="G113" s="55">
        <v>1</v>
      </c>
      <c r="H113" s="14" t="s">
        <v>169</v>
      </c>
      <c r="I113" s="14" t="s">
        <v>118</v>
      </c>
      <c r="J113" s="21" t="s">
        <v>110</v>
      </c>
      <c r="K113" s="14" t="s">
        <v>125</v>
      </c>
      <c r="L113" s="15">
        <v>8785</v>
      </c>
      <c r="M113" s="26"/>
      <c r="N113" s="23">
        <f t="shared" si="13"/>
        <v>8785</v>
      </c>
      <c r="O113" s="26">
        <v>0</v>
      </c>
      <c r="P113" s="26"/>
      <c r="Q113" s="26">
        <v>0</v>
      </c>
      <c r="R113" s="26">
        <v>0</v>
      </c>
      <c r="S113" s="26"/>
      <c r="T113" s="26">
        <v>0</v>
      </c>
      <c r="U113" s="26"/>
      <c r="V113" s="26"/>
      <c r="W113" s="26"/>
    </row>
    <row r="114" spans="1:35" s="1" customFormat="1" ht="123" customHeight="1">
      <c r="A114" s="55"/>
      <c r="B114" s="55"/>
      <c r="C114" s="55"/>
      <c r="D114" s="55"/>
      <c r="E114" s="55"/>
      <c r="F114" s="55"/>
      <c r="G114" s="55">
        <v>1</v>
      </c>
      <c r="H114" s="14" t="s">
        <v>233</v>
      </c>
      <c r="I114" s="14" t="s">
        <v>118</v>
      </c>
      <c r="J114" s="21" t="s">
        <v>110</v>
      </c>
      <c r="K114" s="14" t="s">
        <v>129</v>
      </c>
      <c r="L114" s="75">
        <v>931.74679000000003</v>
      </c>
      <c r="M114" s="26">
        <v>-35.5</v>
      </c>
      <c r="N114" s="23">
        <f t="shared" si="13"/>
        <v>896.24679000000003</v>
      </c>
      <c r="O114" s="26"/>
      <c r="P114" s="26"/>
      <c r="Q114" s="26"/>
      <c r="R114" s="26"/>
      <c r="S114" s="26"/>
      <c r="T114" s="26"/>
      <c r="U114" s="26"/>
      <c r="V114" s="26"/>
      <c r="W114" s="26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1" customFormat="1" ht="120.6" customHeight="1">
      <c r="A115" s="55"/>
      <c r="B115" s="55"/>
      <c r="C115" s="55"/>
      <c r="D115" s="55"/>
      <c r="E115" s="55"/>
      <c r="F115" s="55"/>
      <c r="G115" s="55">
        <v>1</v>
      </c>
      <c r="H115" s="14" t="s">
        <v>173</v>
      </c>
      <c r="I115" s="14" t="s">
        <v>118</v>
      </c>
      <c r="J115" s="21" t="s">
        <v>110</v>
      </c>
      <c r="K115" s="14" t="s">
        <v>129</v>
      </c>
      <c r="L115" s="26">
        <v>599.4</v>
      </c>
      <c r="M115" s="26"/>
      <c r="N115" s="23">
        <f t="shared" si="13"/>
        <v>599.4</v>
      </c>
      <c r="O115" s="26"/>
      <c r="P115" s="26"/>
      <c r="Q115" s="26"/>
      <c r="R115" s="26"/>
      <c r="S115" s="26"/>
      <c r="T115" s="26"/>
      <c r="U115" s="26"/>
      <c r="V115" s="26"/>
      <c r="W115" s="26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1" customFormat="1" ht="120.6" customHeight="1">
      <c r="A116" s="55"/>
      <c r="B116" s="55"/>
      <c r="C116" s="55"/>
      <c r="D116" s="55"/>
      <c r="E116" s="55"/>
      <c r="F116" s="55"/>
      <c r="G116" s="55"/>
      <c r="H116" s="14" t="s">
        <v>242</v>
      </c>
      <c r="I116" s="14" t="s">
        <v>118</v>
      </c>
      <c r="J116" s="21" t="s">
        <v>110</v>
      </c>
      <c r="K116" s="14" t="s">
        <v>129</v>
      </c>
      <c r="L116" s="26"/>
      <c r="M116" s="26">
        <v>70000</v>
      </c>
      <c r="N116" s="23">
        <f t="shared" si="13"/>
        <v>70000</v>
      </c>
      <c r="O116" s="26"/>
      <c r="P116" s="26"/>
      <c r="Q116" s="26"/>
      <c r="R116" s="26"/>
      <c r="S116" s="26"/>
      <c r="T116" s="26"/>
      <c r="U116" s="26"/>
      <c r="V116" s="26"/>
      <c r="W116" s="2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1" customFormat="1" ht="84.75" customHeight="1">
      <c r="A117" s="55"/>
      <c r="B117" s="55"/>
      <c r="C117" s="55"/>
      <c r="D117" s="55"/>
      <c r="E117" s="55"/>
      <c r="F117" s="55"/>
      <c r="G117" s="55"/>
      <c r="H117" s="14" t="s">
        <v>246</v>
      </c>
      <c r="I117" s="67" t="s">
        <v>98</v>
      </c>
      <c r="J117" s="21" t="s">
        <v>110</v>
      </c>
      <c r="K117" s="14" t="s">
        <v>129</v>
      </c>
      <c r="L117" s="26"/>
      <c r="M117" s="26">
        <v>6233.9</v>
      </c>
      <c r="N117" s="23">
        <f t="shared" si="13"/>
        <v>6233.9</v>
      </c>
      <c r="O117" s="26"/>
      <c r="P117" s="26"/>
      <c r="Q117" s="26"/>
      <c r="R117" s="26"/>
      <c r="S117" s="26"/>
      <c r="T117" s="26"/>
      <c r="U117" s="26"/>
      <c r="V117" s="26"/>
      <c r="W117" s="26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68.45" customHeight="1">
      <c r="A118" s="55"/>
      <c r="B118" s="55"/>
      <c r="C118" s="55"/>
      <c r="D118" s="55"/>
      <c r="E118" s="55"/>
      <c r="F118" s="55"/>
      <c r="G118" s="55"/>
      <c r="H118" s="20" t="s">
        <v>17</v>
      </c>
      <c r="I118" s="20"/>
      <c r="J118" s="20"/>
      <c r="K118" s="20"/>
      <c r="L118" s="27">
        <f>L119</f>
        <v>710245.8</v>
      </c>
      <c r="M118" s="27">
        <f>M119+M120</f>
        <v>359785.8</v>
      </c>
      <c r="N118" s="27">
        <f>N119+N120</f>
        <v>1070031.6000000001</v>
      </c>
      <c r="O118" s="27">
        <f>SUM(O119)</f>
        <v>10000</v>
      </c>
      <c r="P118" s="27">
        <f>P119</f>
        <v>696117.1</v>
      </c>
      <c r="Q118" s="27">
        <f>SUM(Q119)</f>
        <v>706117.1</v>
      </c>
      <c r="R118" s="27">
        <f>SUM(R119)</f>
        <v>10000</v>
      </c>
      <c r="S118" s="27"/>
      <c r="T118" s="27">
        <f>SUM(T119)</f>
        <v>10000</v>
      </c>
      <c r="U118" s="27">
        <f>U119+U120</f>
        <v>706117.1</v>
      </c>
      <c r="V118" s="27">
        <f>V119+V120</f>
        <v>0</v>
      </c>
      <c r="W118" s="27">
        <f>W119+W120</f>
        <v>706117.1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s="4" customFormat="1" ht="138" customHeight="1">
      <c r="A119" s="55">
        <v>1</v>
      </c>
      <c r="B119" s="55">
        <v>1</v>
      </c>
      <c r="C119" s="55">
        <v>1</v>
      </c>
      <c r="D119" s="55"/>
      <c r="E119" s="55"/>
      <c r="F119" s="55"/>
      <c r="G119" s="55">
        <v>1</v>
      </c>
      <c r="H119" s="67" t="s">
        <v>37</v>
      </c>
      <c r="I119" s="67" t="s">
        <v>19</v>
      </c>
      <c r="J119" s="67" t="s">
        <v>130</v>
      </c>
      <c r="K119" s="67" t="s">
        <v>112</v>
      </c>
      <c r="L119" s="70">
        <v>710245.8</v>
      </c>
      <c r="M119" s="70">
        <v>359785.8</v>
      </c>
      <c r="N119" s="70">
        <f>L119+M119</f>
        <v>1070031.6000000001</v>
      </c>
      <c r="O119" s="70">
        <v>10000</v>
      </c>
      <c r="P119" s="70">
        <v>696117.1</v>
      </c>
      <c r="Q119" s="70">
        <f>O119+P119</f>
        <v>706117.1</v>
      </c>
      <c r="R119" s="70">
        <v>10000</v>
      </c>
      <c r="S119" s="70"/>
      <c r="T119" s="70">
        <v>10000</v>
      </c>
      <c r="U119" s="70">
        <v>706117.1</v>
      </c>
      <c r="V119" s="70">
        <v>-452605.8</v>
      </c>
      <c r="W119" s="70">
        <f>U119+V119</f>
        <v>253511.3</v>
      </c>
    </row>
    <row r="120" spans="1:35" s="4" customFormat="1" ht="142.15" customHeight="1">
      <c r="A120" s="55"/>
      <c r="B120" s="55"/>
      <c r="C120" s="55"/>
      <c r="D120" s="55"/>
      <c r="E120" s="55"/>
      <c r="F120" s="55"/>
      <c r="G120" s="55"/>
      <c r="H120" s="67" t="s">
        <v>196</v>
      </c>
      <c r="I120" s="71" t="s">
        <v>118</v>
      </c>
      <c r="J120" s="67" t="s">
        <v>110</v>
      </c>
      <c r="K120" s="67" t="s">
        <v>112</v>
      </c>
      <c r="L120" s="70"/>
      <c r="M120" s="70"/>
      <c r="N120" s="70">
        <f>L120+M120</f>
        <v>0</v>
      </c>
      <c r="O120" s="70"/>
      <c r="P120" s="70"/>
      <c r="Q120" s="70"/>
      <c r="R120" s="70"/>
      <c r="S120" s="70"/>
      <c r="T120" s="70"/>
      <c r="U120" s="70"/>
      <c r="V120" s="70">
        <f>316824.1+135781.7</f>
        <v>452605.8</v>
      </c>
      <c r="W120" s="70">
        <f>U120+V120</f>
        <v>452605.8</v>
      </c>
    </row>
    <row r="121" spans="1:35" ht="141" hidden="1" customHeight="1">
      <c r="A121" s="55"/>
      <c r="B121" s="55"/>
      <c r="C121" s="55"/>
      <c r="D121" s="55"/>
      <c r="E121" s="55"/>
      <c r="F121" s="55"/>
      <c r="G121" s="55"/>
      <c r="H121" s="20" t="s">
        <v>18</v>
      </c>
      <c r="I121" s="20"/>
      <c r="J121" s="20"/>
      <c r="K121" s="20"/>
      <c r="L121" s="27">
        <v>0</v>
      </c>
      <c r="M121" s="27">
        <f>M122+M152</f>
        <v>0</v>
      </c>
      <c r="N121" s="27">
        <f>N122+N152</f>
        <v>0</v>
      </c>
      <c r="O121" s="27">
        <f>SUM(O122:O152)</f>
        <v>0</v>
      </c>
      <c r="P121" s="27"/>
      <c r="Q121" s="27">
        <f>SUM(Q122:Q152)</f>
        <v>0</v>
      </c>
      <c r="R121" s="27">
        <f>SUM(R122:R152)</f>
        <v>0</v>
      </c>
      <c r="S121" s="27"/>
      <c r="T121" s="27">
        <f>SUM(T122:T152)</f>
        <v>0</v>
      </c>
      <c r="U121" s="27"/>
      <c r="V121" s="27"/>
      <c r="W121" s="27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82.9" hidden="1" customHeight="1" collapsed="1">
      <c r="A122" s="55">
        <v>1</v>
      </c>
      <c r="B122" s="55">
        <v>1</v>
      </c>
      <c r="C122" s="55"/>
      <c r="D122" s="55">
        <v>1</v>
      </c>
      <c r="E122" s="55">
        <v>1</v>
      </c>
      <c r="F122" s="55">
        <v>1</v>
      </c>
      <c r="G122" s="55"/>
      <c r="H122" s="14" t="s">
        <v>74</v>
      </c>
      <c r="I122" s="14" t="s">
        <v>109</v>
      </c>
      <c r="J122" s="25" t="s">
        <v>110</v>
      </c>
      <c r="K122" s="25" t="s">
        <v>112</v>
      </c>
      <c r="L122" s="26">
        <v>0</v>
      </c>
      <c r="M122" s="26"/>
      <c r="N122" s="26">
        <f t="shared" ref="N122:N152" si="14">L122+M122</f>
        <v>0</v>
      </c>
      <c r="O122" s="26">
        <v>0</v>
      </c>
      <c r="P122" s="26"/>
      <c r="Q122" s="26">
        <v>0</v>
      </c>
      <c r="R122" s="26">
        <v>0</v>
      </c>
      <c r="S122" s="26"/>
      <c r="T122" s="26">
        <v>0</v>
      </c>
      <c r="U122" s="26"/>
      <c r="V122" s="26"/>
      <c r="W122" s="26"/>
    </row>
    <row r="123" spans="1:35" ht="87" hidden="1" customHeight="1">
      <c r="A123" s="55"/>
      <c r="B123" s="55"/>
      <c r="C123" s="55"/>
      <c r="D123" s="55"/>
      <c r="E123" s="55"/>
      <c r="F123" s="61"/>
      <c r="G123" s="61"/>
      <c r="H123" s="30" t="s">
        <v>38</v>
      </c>
      <c r="I123" s="14" t="s">
        <v>109</v>
      </c>
      <c r="J123" s="25" t="s">
        <v>110</v>
      </c>
      <c r="K123" s="25" t="s">
        <v>112</v>
      </c>
      <c r="L123" s="26">
        <v>2998.5627087190965</v>
      </c>
      <c r="M123" s="26"/>
      <c r="N123" s="26">
        <f t="shared" si="14"/>
        <v>2998.5627087190965</v>
      </c>
      <c r="O123" s="26">
        <v>0</v>
      </c>
      <c r="P123" s="26"/>
      <c r="Q123" s="26">
        <v>0</v>
      </c>
      <c r="R123" s="26">
        <v>0</v>
      </c>
      <c r="S123" s="26"/>
      <c r="T123" s="26">
        <v>0</v>
      </c>
      <c r="U123" s="26"/>
      <c r="V123" s="26"/>
      <c r="W123" s="26"/>
    </row>
    <row r="124" spans="1:35" ht="91.9" hidden="1" customHeight="1">
      <c r="A124" s="55"/>
      <c r="B124" s="55"/>
      <c r="C124" s="55"/>
      <c r="D124" s="55"/>
      <c r="E124" s="55"/>
      <c r="F124" s="55"/>
      <c r="G124" s="55"/>
      <c r="H124" s="31" t="s">
        <v>39</v>
      </c>
      <c r="I124" s="14" t="s">
        <v>109</v>
      </c>
      <c r="J124" s="25" t="s">
        <v>110</v>
      </c>
      <c r="K124" s="25" t="s">
        <v>112</v>
      </c>
      <c r="L124" s="26">
        <v>1943.8275272987362</v>
      </c>
      <c r="M124" s="26"/>
      <c r="N124" s="26">
        <f t="shared" si="14"/>
        <v>1943.8275272987362</v>
      </c>
      <c r="O124" s="26">
        <v>0</v>
      </c>
      <c r="P124" s="26"/>
      <c r="Q124" s="26">
        <v>0</v>
      </c>
      <c r="R124" s="26">
        <v>0</v>
      </c>
      <c r="S124" s="26"/>
      <c r="T124" s="26">
        <v>0</v>
      </c>
      <c r="U124" s="26"/>
      <c r="V124" s="26"/>
      <c r="W124" s="26"/>
    </row>
    <row r="125" spans="1:35" ht="83.45" hidden="1" customHeight="1">
      <c r="A125" s="55"/>
      <c r="B125" s="55"/>
      <c r="C125" s="55"/>
      <c r="D125" s="55"/>
      <c r="E125" s="55"/>
      <c r="F125" s="55"/>
      <c r="G125" s="55"/>
      <c r="H125" s="31" t="s">
        <v>40</v>
      </c>
      <c r="I125" s="14" t="s">
        <v>109</v>
      </c>
      <c r="J125" s="25" t="s">
        <v>110</v>
      </c>
      <c r="K125" s="25" t="s">
        <v>112</v>
      </c>
      <c r="L125" s="26">
        <v>6095.1778298867903</v>
      </c>
      <c r="M125" s="26"/>
      <c r="N125" s="26">
        <f t="shared" si="14"/>
        <v>6095.1778298867903</v>
      </c>
      <c r="O125" s="26">
        <v>0</v>
      </c>
      <c r="P125" s="26"/>
      <c r="Q125" s="26">
        <v>0</v>
      </c>
      <c r="R125" s="26">
        <v>0</v>
      </c>
      <c r="S125" s="26"/>
      <c r="T125" s="26">
        <v>0</v>
      </c>
      <c r="U125" s="26"/>
      <c r="V125" s="26"/>
      <c r="W125" s="26"/>
    </row>
    <row r="126" spans="1:35" ht="85.9" hidden="1" customHeight="1">
      <c r="A126" s="55"/>
      <c r="B126" s="55"/>
      <c r="C126" s="55"/>
      <c r="D126" s="55"/>
      <c r="E126" s="55"/>
      <c r="F126" s="55"/>
      <c r="G126" s="55"/>
      <c r="H126" s="31" t="s">
        <v>41</v>
      </c>
      <c r="I126" s="14" t="s">
        <v>109</v>
      </c>
      <c r="J126" s="25" t="s">
        <v>110</v>
      </c>
      <c r="K126" s="25" t="s">
        <v>112</v>
      </c>
      <c r="L126" s="26">
        <v>5197.829481187614</v>
      </c>
      <c r="M126" s="26"/>
      <c r="N126" s="26">
        <f t="shared" si="14"/>
        <v>5197.829481187614</v>
      </c>
      <c r="O126" s="26">
        <v>0</v>
      </c>
      <c r="P126" s="26"/>
      <c r="Q126" s="26">
        <v>0</v>
      </c>
      <c r="R126" s="26">
        <v>0</v>
      </c>
      <c r="S126" s="26"/>
      <c r="T126" s="26">
        <v>0</v>
      </c>
      <c r="U126" s="26"/>
      <c r="V126" s="26"/>
      <c r="W126" s="26"/>
    </row>
    <row r="127" spans="1:35" ht="84.6" hidden="1" customHeight="1">
      <c r="A127" s="55"/>
      <c r="B127" s="55"/>
      <c r="C127" s="55"/>
      <c r="D127" s="55"/>
      <c r="E127" s="55"/>
      <c r="F127" s="55"/>
      <c r="G127" s="55"/>
      <c r="H127" s="31" t="s">
        <v>42</v>
      </c>
      <c r="I127" s="14" t="s">
        <v>109</v>
      </c>
      <c r="J127" s="25" t="s">
        <v>110</v>
      </c>
      <c r="K127" s="25" t="s">
        <v>112</v>
      </c>
      <c r="L127" s="26">
        <v>1160.0694489885034</v>
      </c>
      <c r="M127" s="26"/>
      <c r="N127" s="26">
        <f t="shared" si="14"/>
        <v>1160.0694489885034</v>
      </c>
      <c r="O127" s="26">
        <v>0</v>
      </c>
      <c r="P127" s="26"/>
      <c r="Q127" s="26">
        <v>0</v>
      </c>
      <c r="R127" s="26">
        <v>0</v>
      </c>
      <c r="S127" s="26"/>
      <c r="T127" s="26">
        <v>0</v>
      </c>
      <c r="U127" s="26"/>
      <c r="V127" s="26"/>
      <c r="W127" s="26"/>
    </row>
    <row r="128" spans="1:35" ht="85.9" hidden="1" customHeight="1">
      <c r="A128" s="55"/>
      <c r="B128" s="55"/>
      <c r="C128" s="55"/>
      <c r="D128" s="55"/>
      <c r="E128" s="55"/>
      <c r="F128" s="55"/>
      <c r="G128" s="55"/>
      <c r="H128" s="31" t="s">
        <v>43</v>
      </c>
      <c r="I128" s="14" t="s">
        <v>109</v>
      </c>
      <c r="J128" s="25" t="s">
        <v>110</v>
      </c>
      <c r="K128" s="25" t="s">
        <v>112</v>
      </c>
      <c r="L128" s="26">
        <v>1149.2520979241551</v>
      </c>
      <c r="M128" s="26"/>
      <c r="N128" s="26">
        <f t="shared" si="14"/>
        <v>1149.2520979241551</v>
      </c>
      <c r="O128" s="26">
        <v>0</v>
      </c>
      <c r="P128" s="26"/>
      <c r="Q128" s="26">
        <v>0</v>
      </c>
      <c r="R128" s="26">
        <v>0</v>
      </c>
      <c r="S128" s="26"/>
      <c r="T128" s="26">
        <v>0</v>
      </c>
      <c r="U128" s="26"/>
      <c r="V128" s="26"/>
      <c r="W128" s="26"/>
    </row>
    <row r="129" spans="1:23" ht="89.45" hidden="1" customHeight="1">
      <c r="A129" s="55"/>
      <c r="B129" s="55"/>
      <c r="C129" s="55"/>
      <c r="D129" s="55"/>
      <c r="E129" s="55"/>
      <c r="F129" s="55"/>
      <c r="G129" s="55"/>
      <c r="H129" s="31" t="s">
        <v>44</v>
      </c>
      <c r="I129" s="14" t="s">
        <v>109</v>
      </c>
      <c r="J129" s="25" t="s">
        <v>110</v>
      </c>
      <c r="K129" s="25" t="s">
        <v>112</v>
      </c>
      <c r="L129" s="26">
        <v>1886.7738657001455</v>
      </c>
      <c r="M129" s="26"/>
      <c r="N129" s="26">
        <f t="shared" si="14"/>
        <v>1886.7738657001455</v>
      </c>
      <c r="O129" s="26">
        <v>0</v>
      </c>
      <c r="P129" s="26"/>
      <c r="Q129" s="26">
        <v>0</v>
      </c>
      <c r="R129" s="26">
        <v>0</v>
      </c>
      <c r="S129" s="26"/>
      <c r="T129" s="26">
        <v>0</v>
      </c>
      <c r="U129" s="26"/>
      <c r="V129" s="26"/>
      <c r="W129" s="26"/>
    </row>
    <row r="130" spans="1:23" ht="84.6" hidden="1" customHeight="1">
      <c r="A130" s="55"/>
      <c r="B130" s="55"/>
      <c r="C130" s="55"/>
      <c r="D130" s="55"/>
      <c r="E130" s="55"/>
      <c r="F130" s="55"/>
      <c r="G130" s="55"/>
      <c r="H130" s="31" t="s">
        <v>45</v>
      </c>
      <c r="I130" s="14" t="s">
        <v>109</v>
      </c>
      <c r="J130" s="25" t="s">
        <v>110</v>
      </c>
      <c r="K130" s="25" t="s">
        <v>112</v>
      </c>
      <c r="L130" s="26">
        <v>1836.8781012840109</v>
      </c>
      <c r="M130" s="26"/>
      <c r="N130" s="26">
        <f t="shared" si="14"/>
        <v>1836.8781012840109</v>
      </c>
      <c r="O130" s="26">
        <v>0</v>
      </c>
      <c r="P130" s="26"/>
      <c r="Q130" s="26">
        <v>0</v>
      </c>
      <c r="R130" s="26">
        <v>0</v>
      </c>
      <c r="S130" s="26"/>
      <c r="T130" s="26">
        <v>0</v>
      </c>
      <c r="U130" s="26"/>
      <c r="V130" s="26"/>
      <c r="W130" s="26"/>
    </row>
    <row r="131" spans="1:23" ht="89.45" hidden="1" customHeight="1">
      <c r="A131" s="55"/>
      <c r="B131" s="55"/>
      <c r="C131" s="55"/>
      <c r="D131" s="55"/>
      <c r="E131" s="55"/>
      <c r="F131" s="55"/>
      <c r="G131" s="55"/>
      <c r="H131" s="31" t="s">
        <v>46</v>
      </c>
      <c r="I131" s="14" t="s">
        <v>109</v>
      </c>
      <c r="J131" s="25" t="s">
        <v>110</v>
      </c>
      <c r="K131" s="25" t="s">
        <v>112</v>
      </c>
      <c r="L131" s="26">
        <v>1869.2220281243224</v>
      </c>
      <c r="M131" s="26"/>
      <c r="N131" s="26">
        <f t="shared" si="14"/>
        <v>1869.2220281243224</v>
      </c>
      <c r="O131" s="26">
        <v>0</v>
      </c>
      <c r="P131" s="26"/>
      <c r="Q131" s="26">
        <v>0</v>
      </c>
      <c r="R131" s="26">
        <v>0</v>
      </c>
      <c r="S131" s="26"/>
      <c r="T131" s="26">
        <v>0</v>
      </c>
      <c r="U131" s="26"/>
      <c r="V131" s="26"/>
      <c r="W131" s="26"/>
    </row>
    <row r="132" spans="1:23" ht="87" hidden="1" customHeight="1">
      <c r="A132" s="55"/>
      <c r="B132" s="55"/>
      <c r="C132" s="55"/>
      <c r="D132" s="55"/>
      <c r="E132" s="55"/>
      <c r="F132" s="55"/>
      <c r="G132" s="55"/>
      <c r="H132" s="31" t="s">
        <v>47</v>
      </c>
      <c r="I132" s="14" t="s">
        <v>109</v>
      </c>
      <c r="J132" s="25" t="s">
        <v>110</v>
      </c>
      <c r="K132" s="25" t="s">
        <v>112</v>
      </c>
      <c r="L132" s="26">
        <v>1922.3831410245382</v>
      </c>
      <c r="M132" s="26"/>
      <c r="N132" s="26">
        <f t="shared" si="14"/>
        <v>1922.3831410245382</v>
      </c>
      <c r="O132" s="26">
        <v>0</v>
      </c>
      <c r="P132" s="26"/>
      <c r="Q132" s="26">
        <v>0</v>
      </c>
      <c r="R132" s="26">
        <v>0</v>
      </c>
      <c r="S132" s="26"/>
      <c r="T132" s="26">
        <v>0</v>
      </c>
      <c r="U132" s="26"/>
      <c r="V132" s="26"/>
      <c r="W132" s="26"/>
    </row>
    <row r="133" spans="1:23" ht="90.6" hidden="1" customHeight="1">
      <c r="A133" s="55"/>
      <c r="B133" s="55"/>
      <c r="C133" s="55"/>
      <c r="D133" s="55"/>
      <c r="E133" s="55"/>
      <c r="F133" s="55"/>
      <c r="G133" s="55"/>
      <c r="H133" s="31" t="s">
        <v>48</v>
      </c>
      <c r="I133" s="14" t="s">
        <v>109</v>
      </c>
      <c r="J133" s="25" t="s">
        <v>110</v>
      </c>
      <c r="K133" s="25" t="s">
        <v>112</v>
      </c>
      <c r="L133" s="26">
        <v>1915.8261703631881</v>
      </c>
      <c r="M133" s="26"/>
      <c r="N133" s="26">
        <f t="shared" si="14"/>
        <v>1915.8261703631881</v>
      </c>
      <c r="O133" s="26">
        <v>0</v>
      </c>
      <c r="P133" s="26"/>
      <c r="Q133" s="26">
        <v>0</v>
      </c>
      <c r="R133" s="26">
        <v>0</v>
      </c>
      <c r="S133" s="26"/>
      <c r="T133" s="26">
        <v>0</v>
      </c>
      <c r="U133" s="26"/>
      <c r="V133" s="26"/>
      <c r="W133" s="26"/>
    </row>
    <row r="134" spans="1:23" ht="82.9" hidden="1" customHeight="1">
      <c r="A134" s="55"/>
      <c r="B134" s="55"/>
      <c r="C134" s="55"/>
      <c r="D134" s="55"/>
      <c r="E134" s="55"/>
      <c r="F134" s="55"/>
      <c r="G134" s="55"/>
      <c r="H134" s="31" t="s">
        <v>49</v>
      </c>
      <c r="I134" s="14" t="s">
        <v>109</v>
      </c>
      <c r="J134" s="25" t="s">
        <v>110</v>
      </c>
      <c r="K134" s="25" t="s">
        <v>112</v>
      </c>
      <c r="L134" s="26">
        <v>2482.9094799060586</v>
      </c>
      <c r="M134" s="26"/>
      <c r="N134" s="26">
        <f t="shared" si="14"/>
        <v>2482.9094799060586</v>
      </c>
      <c r="O134" s="26">
        <v>0</v>
      </c>
      <c r="P134" s="26"/>
      <c r="Q134" s="26">
        <v>0</v>
      </c>
      <c r="R134" s="26">
        <v>0</v>
      </c>
      <c r="S134" s="26"/>
      <c r="T134" s="26">
        <v>0</v>
      </c>
      <c r="U134" s="26"/>
      <c r="V134" s="26"/>
      <c r="W134" s="26"/>
    </row>
    <row r="135" spans="1:23" ht="81.599999999999994" hidden="1" customHeight="1">
      <c r="A135" s="55"/>
      <c r="B135" s="55"/>
      <c r="C135" s="55"/>
      <c r="D135" s="55"/>
      <c r="E135" s="55"/>
      <c r="F135" s="55"/>
      <c r="G135" s="55"/>
      <c r="H135" s="31" t="s">
        <v>50</v>
      </c>
      <c r="I135" s="14" t="s">
        <v>109</v>
      </c>
      <c r="J135" s="25" t="s">
        <v>110</v>
      </c>
      <c r="K135" s="25" t="s">
        <v>112</v>
      </c>
      <c r="L135" s="26">
        <v>1845.0151988010271</v>
      </c>
      <c r="M135" s="26"/>
      <c r="N135" s="26">
        <f t="shared" si="14"/>
        <v>1845.0151988010271</v>
      </c>
      <c r="O135" s="26">
        <v>0</v>
      </c>
      <c r="P135" s="26"/>
      <c r="Q135" s="26">
        <v>0</v>
      </c>
      <c r="R135" s="26">
        <v>0</v>
      </c>
      <c r="S135" s="26"/>
      <c r="T135" s="26">
        <v>0</v>
      </c>
      <c r="U135" s="26"/>
      <c r="V135" s="26"/>
      <c r="W135" s="26"/>
    </row>
    <row r="136" spans="1:23" ht="95.45" hidden="1" customHeight="1">
      <c r="A136" s="55"/>
      <c r="B136" s="55"/>
      <c r="C136" s="55"/>
      <c r="D136" s="55"/>
      <c r="E136" s="55"/>
      <c r="F136" s="55"/>
      <c r="G136" s="55"/>
      <c r="H136" s="31" t="s">
        <v>51</v>
      </c>
      <c r="I136" s="14" t="s">
        <v>109</v>
      </c>
      <c r="J136" s="25" t="s">
        <v>110</v>
      </c>
      <c r="K136" s="25" t="s">
        <v>112</v>
      </c>
      <c r="L136" s="26">
        <v>1866.4420692797667</v>
      </c>
      <c r="M136" s="26"/>
      <c r="N136" s="26">
        <f t="shared" si="14"/>
        <v>1866.4420692797667</v>
      </c>
      <c r="O136" s="26">
        <v>0</v>
      </c>
      <c r="P136" s="26"/>
      <c r="Q136" s="26">
        <v>0</v>
      </c>
      <c r="R136" s="26">
        <v>0</v>
      </c>
      <c r="S136" s="26"/>
      <c r="T136" s="26">
        <v>0</v>
      </c>
      <c r="U136" s="26"/>
      <c r="V136" s="26"/>
      <c r="W136" s="26"/>
    </row>
    <row r="137" spans="1:23" ht="88.15" hidden="1" customHeight="1">
      <c r="A137" s="55"/>
      <c r="B137" s="55"/>
      <c r="C137" s="55"/>
      <c r="D137" s="55"/>
      <c r="E137" s="55"/>
      <c r="F137" s="55"/>
      <c r="G137" s="55"/>
      <c r="H137" s="31" t="s">
        <v>52</v>
      </c>
      <c r="I137" s="14" t="s">
        <v>109</v>
      </c>
      <c r="J137" s="25" t="s">
        <v>110</v>
      </c>
      <c r="K137" s="25" t="s">
        <v>112</v>
      </c>
      <c r="L137" s="26">
        <v>3686.5747332634737</v>
      </c>
      <c r="M137" s="26"/>
      <c r="N137" s="26">
        <f t="shared" si="14"/>
        <v>3686.5747332634737</v>
      </c>
      <c r="O137" s="26">
        <v>0</v>
      </c>
      <c r="P137" s="26"/>
      <c r="Q137" s="26">
        <v>0</v>
      </c>
      <c r="R137" s="26">
        <v>0</v>
      </c>
      <c r="S137" s="26"/>
      <c r="T137" s="26">
        <v>0</v>
      </c>
      <c r="U137" s="26"/>
      <c r="V137" s="26"/>
      <c r="W137" s="26"/>
    </row>
    <row r="138" spans="1:23" ht="84.6" hidden="1" customHeight="1">
      <c r="A138" s="55"/>
      <c r="B138" s="55"/>
      <c r="C138" s="55"/>
      <c r="D138" s="55"/>
      <c r="E138" s="55"/>
      <c r="F138" s="55"/>
      <c r="G138" s="55"/>
      <c r="H138" s="31" t="s">
        <v>53</v>
      </c>
      <c r="I138" s="14" t="s">
        <v>109</v>
      </c>
      <c r="J138" s="25" t="s">
        <v>110</v>
      </c>
      <c r="K138" s="25" t="s">
        <v>112</v>
      </c>
      <c r="L138" s="26">
        <v>1820.8107273732739</v>
      </c>
      <c r="M138" s="26"/>
      <c r="N138" s="26">
        <f t="shared" si="14"/>
        <v>1820.8107273732739</v>
      </c>
      <c r="O138" s="26">
        <v>0</v>
      </c>
      <c r="P138" s="26"/>
      <c r="Q138" s="26">
        <v>0</v>
      </c>
      <c r="R138" s="26">
        <v>0</v>
      </c>
      <c r="S138" s="26"/>
      <c r="T138" s="26">
        <v>0</v>
      </c>
      <c r="U138" s="26"/>
      <c r="V138" s="26"/>
      <c r="W138" s="26"/>
    </row>
    <row r="139" spans="1:23" ht="87" hidden="1" customHeight="1">
      <c r="A139" s="55"/>
      <c r="B139" s="55"/>
      <c r="C139" s="55"/>
      <c r="D139" s="55"/>
      <c r="E139" s="55"/>
      <c r="F139" s="55"/>
      <c r="G139" s="55"/>
      <c r="H139" s="31" t="s">
        <v>54</v>
      </c>
      <c r="I139" s="14" t="s">
        <v>109</v>
      </c>
      <c r="J139" s="25" t="s">
        <v>110</v>
      </c>
      <c r="K139" s="25" t="s">
        <v>112</v>
      </c>
      <c r="L139" s="26">
        <v>1386.7770632890165</v>
      </c>
      <c r="M139" s="26"/>
      <c r="N139" s="26">
        <f t="shared" si="14"/>
        <v>1386.7770632890165</v>
      </c>
      <c r="O139" s="26">
        <v>0</v>
      </c>
      <c r="P139" s="26"/>
      <c r="Q139" s="26">
        <v>0</v>
      </c>
      <c r="R139" s="26">
        <v>0</v>
      </c>
      <c r="S139" s="26"/>
      <c r="T139" s="26">
        <v>0</v>
      </c>
      <c r="U139" s="26"/>
      <c r="V139" s="26"/>
      <c r="W139" s="26"/>
    </row>
    <row r="140" spans="1:23" ht="80.45" hidden="1" customHeight="1">
      <c r="A140" s="55"/>
      <c r="B140" s="55"/>
      <c r="C140" s="55"/>
      <c r="D140" s="55"/>
      <c r="E140" s="55"/>
      <c r="F140" s="55"/>
      <c r="G140" s="55"/>
      <c r="H140" s="31" t="s">
        <v>55</v>
      </c>
      <c r="I140" s="14" t="s">
        <v>109</v>
      </c>
      <c r="J140" s="25" t="s">
        <v>110</v>
      </c>
      <c r="K140" s="25" t="s">
        <v>112</v>
      </c>
      <c r="L140" s="26">
        <v>2294.73088929594</v>
      </c>
      <c r="M140" s="26"/>
      <c r="N140" s="26">
        <f t="shared" si="14"/>
        <v>2294.73088929594</v>
      </c>
      <c r="O140" s="26">
        <v>0</v>
      </c>
      <c r="P140" s="26"/>
      <c r="Q140" s="26">
        <v>0</v>
      </c>
      <c r="R140" s="26">
        <v>0</v>
      </c>
      <c r="S140" s="26"/>
      <c r="T140" s="26">
        <v>0</v>
      </c>
      <c r="U140" s="26"/>
      <c r="V140" s="26"/>
      <c r="W140" s="26"/>
    </row>
    <row r="141" spans="1:23" ht="91.9" hidden="1" customHeight="1">
      <c r="A141" s="55"/>
      <c r="B141" s="55"/>
      <c r="C141" s="55"/>
      <c r="D141" s="55"/>
      <c r="E141" s="55"/>
      <c r="F141" s="55"/>
      <c r="G141" s="55"/>
      <c r="H141" s="31" t="s">
        <v>56</v>
      </c>
      <c r="I141" s="14" t="s">
        <v>109</v>
      </c>
      <c r="J141" s="25" t="s">
        <v>110</v>
      </c>
      <c r="K141" s="25" t="s">
        <v>112</v>
      </c>
      <c r="L141" s="26">
        <v>1897.6710483707166</v>
      </c>
      <c r="M141" s="26"/>
      <c r="N141" s="26">
        <f t="shared" si="14"/>
        <v>1897.6710483707166</v>
      </c>
      <c r="O141" s="26">
        <v>0</v>
      </c>
      <c r="P141" s="26"/>
      <c r="Q141" s="26">
        <v>0</v>
      </c>
      <c r="R141" s="26">
        <v>0</v>
      </c>
      <c r="S141" s="26"/>
      <c r="T141" s="26">
        <v>0</v>
      </c>
      <c r="U141" s="26"/>
      <c r="V141" s="26"/>
      <c r="W141" s="26"/>
    </row>
    <row r="142" spans="1:23" ht="79.150000000000006" hidden="1" customHeight="1">
      <c r="A142" s="55"/>
      <c r="B142" s="55"/>
      <c r="C142" s="55"/>
      <c r="D142" s="55"/>
      <c r="E142" s="55"/>
      <c r="F142" s="55"/>
      <c r="G142" s="55"/>
      <c r="H142" s="31" t="s">
        <v>57</v>
      </c>
      <c r="I142" s="14" t="s">
        <v>109</v>
      </c>
      <c r="J142" s="25" t="s">
        <v>110</v>
      </c>
      <c r="K142" s="25" t="s">
        <v>112</v>
      </c>
      <c r="L142" s="26">
        <v>1889.6420772064332</v>
      </c>
      <c r="M142" s="26"/>
      <c r="N142" s="26">
        <f t="shared" si="14"/>
        <v>1889.6420772064332</v>
      </c>
      <c r="O142" s="26">
        <v>0</v>
      </c>
      <c r="P142" s="26"/>
      <c r="Q142" s="26">
        <v>0</v>
      </c>
      <c r="R142" s="26">
        <v>0</v>
      </c>
      <c r="S142" s="26"/>
      <c r="T142" s="26">
        <v>0</v>
      </c>
      <c r="U142" s="26"/>
      <c r="V142" s="26"/>
      <c r="W142" s="26"/>
    </row>
    <row r="143" spans="1:23" ht="85.9" hidden="1" customHeight="1">
      <c r="A143" s="55"/>
      <c r="B143" s="55"/>
      <c r="C143" s="55"/>
      <c r="D143" s="55"/>
      <c r="E143" s="55"/>
      <c r="F143" s="55"/>
      <c r="G143" s="55"/>
      <c r="H143" s="31" t="s">
        <v>58</v>
      </c>
      <c r="I143" s="14" t="s">
        <v>109</v>
      </c>
      <c r="J143" s="25" t="s">
        <v>110</v>
      </c>
      <c r="K143" s="25" t="s">
        <v>112</v>
      </c>
      <c r="L143" s="26">
        <v>1125.5576056180134</v>
      </c>
      <c r="M143" s="26"/>
      <c r="N143" s="26">
        <f t="shared" si="14"/>
        <v>1125.5576056180134</v>
      </c>
      <c r="O143" s="26">
        <v>0</v>
      </c>
      <c r="P143" s="26"/>
      <c r="Q143" s="26">
        <v>0</v>
      </c>
      <c r="R143" s="26">
        <v>0</v>
      </c>
      <c r="S143" s="26"/>
      <c r="T143" s="26">
        <v>0</v>
      </c>
      <c r="U143" s="26"/>
      <c r="V143" s="26"/>
      <c r="W143" s="26"/>
    </row>
    <row r="144" spans="1:23" ht="82.9" hidden="1" customHeight="1">
      <c r="A144" s="55"/>
      <c r="B144" s="55"/>
      <c r="C144" s="55"/>
      <c r="D144" s="55"/>
      <c r="E144" s="55"/>
      <c r="F144" s="55"/>
      <c r="G144" s="55"/>
      <c r="H144" s="31" t="s">
        <v>59</v>
      </c>
      <c r="I144" s="14" t="s">
        <v>109</v>
      </c>
      <c r="J144" s="25" t="s">
        <v>110</v>
      </c>
      <c r="K144" s="25" t="s">
        <v>112</v>
      </c>
      <c r="L144" s="26">
        <v>1900.3058282183013</v>
      </c>
      <c r="M144" s="26"/>
      <c r="N144" s="26">
        <f t="shared" si="14"/>
        <v>1900.3058282183013</v>
      </c>
      <c r="O144" s="26">
        <v>0</v>
      </c>
      <c r="P144" s="26"/>
      <c r="Q144" s="26">
        <v>0</v>
      </c>
      <c r="R144" s="26">
        <v>0</v>
      </c>
      <c r="S144" s="26"/>
      <c r="T144" s="26">
        <v>0</v>
      </c>
      <c r="U144" s="26"/>
      <c r="V144" s="26"/>
      <c r="W144" s="26"/>
    </row>
    <row r="145" spans="1:35" ht="83.45" hidden="1" customHeight="1">
      <c r="A145" s="55"/>
      <c r="B145" s="55"/>
      <c r="C145" s="55"/>
      <c r="D145" s="55"/>
      <c r="E145" s="55"/>
      <c r="F145" s="55"/>
      <c r="G145" s="55"/>
      <c r="H145" s="31" t="s">
        <v>60</v>
      </c>
      <c r="I145" s="14" t="s">
        <v>109</v>
      </c>
      <c r="J145" s="25" t="s">
        <v>110</v>
      </c>
      <c r="K145" s="25" t="s">
        <v>112</v>
      </c>
      <c r="L145" s="26">
        <v>2643.3743768368095</v>
      </c>
      <c r="M145" s="26"/>
      <c r="N145" s="26">
        <f t="shared" si="14"/>
        <v>2643.3743768368095</v>
      </c>
      <c r="O145" s="26">
        <v>0</v>
      </c>
      <c r="P145" s="26"/>
      <c r="Q145" s="26">
        <v>0</v>
      </c>
      <c r="R145" s="26">
        <v>0</v>
      </c>
      <c r="S145" s="26"/>
      <c r="T145" s="26">
        <v>0</v>
      </c>
      <c r="U145" s="26"/>
      <c r="V145" s="26"/>
      <c r="W145" s="26"/>
    </row>
    <row r="146" spans="1:35" ht="84.6" hidden="1" customHeight="1">
      <c r="A146" s="55"/>
      <c r="B146" s="55"/>
      <c r="C146" s="55"/>
      <c r="D146" s="55"/>
      <c r="E146" s="55"/>
      <c r="F146" s="55"/>
      <c r="G146" s="55"/>
      <c r="H146" s="31" t="s">
        <v>61</v>
      </c>
      <c r="I146" s="14" t="s">
        <v>109</v>
      </c>
      <c r="J146" s="25" t="s">
        <v>110</v>
      </c>
      <c r="K146" s="25" t="s">
        <v>112</v>
      </c>
      <c r="L146" s="26">
        <v>766.43394607536709</v>
      </c>
      <c r="M146" s="26"/>
      <c r="N146" s="26">
        <f t="shared" si="14"/>
        <v>766.43394607536709</v>
      </c>
      <c r="O146" s="26">
        <v>0</v>
      </c>
      <c r="P146" s="26"/>
      <c r="Q146" s="26">
        <v>0</v>
      </c>
      <c r="R146" s="26">
        <v>0</v>
      </c>
      <c r="S146" s="26"/>
      <c r="T146" s="26">
        <v>0</v>
      </c>
      <c r="U146" s="26"/>
      <c r="V146" s="26"/>
      <c r="W146" s="26"/>
    </row>
    <row r="147" spans="1:35" ht="83.45" hidden="1" customHeight="1">
      <c r="A147" s="55"/>
      <c r="B147" s="55"/>
      <c r="C147" s="55"/>
      <c r="D147" s="55"/>
      <c r="E147" s="55"/>
      <c r="F147" s="55"/>
      <c r="G147" s="55"/>
      <c r="H147" s="31" t="s">
        <v>62</v>
      </c>
      <c r="I147" s="14" t="s">
        <v>109</v>
      </c>
      <c r="J147" s="25" t="s">
        <v>110</v>
      </c>
      <c r="K147" s="25" t="s">
        <v>112</v>
      </c>
      <c r="L147" s="26">
        <v>803.57147455349195</v>
      </c>
      <c r="M147" s="26"/>
      <c r="N147" s="26">
        <f t="shared" si="14"/>
        <v>803.57147455349195</v>
      </c>
      <c r="O147" s="26">
        <v>0</v>
      </c>
      <c r="P147" s="26"/>
      <c r="Q147" s="26">
        <v>0</v>
      </c>
      <c r="R147" s="26">
        <v>0</v>
      </c>
      <c r="S147" s="26"/>
      <c r="T147" s="26">
        <v>0</v>
      </c>
      <c r="U147" s="26"/>
      <c r="V147" s="26"/>
      <c r="W147" s="26"/>
    </row>
    <row r="148" spans="1:35" ht="82.9" hidden="1" customHeight="1">
      <c r="A148" s="55"/>
      <c r="B148" s="55"/>
      <c r="C148" s="55"/>
      <c r="D148" s="55"/>
      <c r="E148" s="55"/>
      <c r="F148" s="55"/>
      <c r="G148" s="55"/>
      <c r="H148" s="31" t="s">
        <v>63</v>
      </c>
      <c r="I148" s="14" t="s">
        <v>109</v>
      </c>
      <c r="J148" s="25" t="s">
        <v>110</v>
      </c>
      <c r="K148" s="25" t="s">
        <v>112</v>
      </c>
      <c r="L148" s="26">
        <v>2079.3320788592664</v>
      </c>
      <c r="M148" s="26"/>
      <c r="N148" s="26">
        <f t="shared" si="14"/>
        <v>2079.3320788592664</v>
      </c>
      <c r="O148" s="26">
        <v>0</v>
      </c>
      <c r="P148" s="26"/>
      <c r="Q148" s="26">
        <v>0</v>
      </c>
      <c r="R148" s="26">
        <v>0</v>
      </c>
      <c r="S148" s="26"/>
      <c r="T148" s="26">
        <v>0</v>
      </c>
      <c r="U148" s="26"/>
      <c r="V148" s="26"/>
      <c r="W148" s="26"/>
    </row>
    <row r="149" spans="1:35" ht="76.900000000000006" hidden="1" customHeight="1">
      <c r="A149" s="55"/>
      <c r="B149" s="55"/>
      <c r="C149" s="55"/>
      <c r="D149" s="55"/>
      <c r="E149" s="55"/>
      <c r="F149" s="55"/>
      <c r="G149" s="55"/>
      <c r="H149" s="31" t="s">
        <v>64</v>
      </c>
      <c r="I149" s="14" t="s">
        <v>109</v>
      </c>
      <c r="J149" s="25" t="s">
        <v>110</v>
      </c>
      <c r="K149" s="25" t="s">
        <v>112</v>
      </c>
      <c r="L149" s="26">
        <v>1553.0029727144283</v>
      </c>
      <c r="M149" s="26"/>
      <c r="N149" s="26">
        <f t="shared" si="14"/>
        <v>1553.0029727144283</v>
      </c>
      <c r="O149" s="26">
        <v>0</v>
      </c>
      <c r="P149" s="26"/>
      <c r="Q149" s="26">
        <v>0</v>
      </c>
      <c r="R149" s="26">
        <v>0</v>
      </c>
      <c r="S149" s="26"/>
      <c r="T149" s="26">
        <v>0</v>
      </c>
      <c r="U149" s="26"/>
      <c r="V149" s="26"/>
      <c r="W149" s="26"/>
    </row>
    <row r="150" spans="1:35" ht="79.150000000000006" hidden="1" customHeight="1">
      <c r="A150" s="55"/>
      <c r="B150" s="55"/>
      <c r="C150" s="55"/>
      <c r="D150" s="55"/>
      <c r="E150" s="55"/>
      <c r="F150" s="55"/>
      <c r="G150" s="55"/>
      <c r="H150" s="31" t="s">
        <v>65</v>
      </c>
      <c r="I150" s="14" t="s">
        <v>109</v>
      </c>
      <c r="J150" s="25" t="s">
        <v>110</v>
      </c>
      <c r="K150" s="25" t="s">
        <v>112</v>
      </c>
      <c r="L150" s="26">
        <v>2220.9658114613012</v>
      </c>
      <c r="M150" s="26"/>
      <c r="N150" s="26">
        <f t="shared" si="14"/>
        <v>2220.9658114613012</v>
      </c>
      <c r="O150" s="26">
        <v>0</v>
      </c>
      <c r="P150" s="26"/>
      <c r="Q150" s="26">
        <v>0</v>
      </c>
      <c r="R150" s="26">
        <v>0</v>
      </c>
      <c r="S150" s="26"/>
      <c r="T150" s="26">
        <v>0</v>
      </c>
      <c r="U150" s="26"/>
      <c r="V150" s="26"/>
      <c r="W150" s="26"/>
    </row>
    <row r="151" spans="1:35" ht="83.45" hidden="1" customHeight="1">
      <c r="A151" s="55"/>
      <c r="B151" s="55"/>
      <c r="C151" s="55"/>
      <c r="D151" s="55"/>
      <c r="E151" s="55"/>
      <c r="F151" s="56"/>
      <c r="G151" s="56"/>
      <c r="H151" s="32" t="s">
        <v>66</v>
      </c>
      <c r="I151" s="14" t="s">
        <v>109</v>
      </c>
      <c r="J151" s="25" t="s">
        <v>110</v>
      </c>
      <c r="K151" s="25" t="s">
        <v>112</v>
      </c>
      <c r="L151" s="26">
        <v>392.68021837622103</v>
      </c>
      <c r="M151" s="26"/>
      <c r="N151" s="26">
        <f t="shared" si="14"/>
        <v>392.68021837622103</v>
      </c>
      <c r="O151" s="26">
        <v>0</v>
      </c>
      <c r="P151" s="26"/>
      <c r="Q151" s="26">
        <v>0</v>
      </c>
      <c r="R151" s="26">
        <v>0</v>
      </c>
      <c r="S151" s="26"/>
      <c r="T151" s="26">
        <v>0</v>
      </c>
      <c r="U151" s="26"/>
      <c r="V151" s="26"/>
      <c r="W151" s="26"/>
    </row>
    <row r="152" spans="1:35" s="1" customFormat="1" ht="81.599999999999994" hidden="1" customHeight="1" collapsed="1">
      <c r="A152" s="55">
        <v>1</v>
      </c>
      <c r="B152" s="55">
        <v>1</v>
      </c>
      <c r="C152" s="55"/>
      <c r="D152" s="55">
        <v>1</v>
      </c>
      <c r="E152" s="55">
        <v>1</v>
      </c>
      <c r="F152" s="56">
        <v>1</v>
      </c>
      <c r="G152" s="56"/>
      <c r="H152" s="16" t="s">
        <v>75</v>
      </c>
      <c r="I152" s="14" t="s">
        <v>109</v>
      </c>
      <c r="J152" s="14" t="s">
        <v>110</v>
      </c>
      <c r="K152" s="14" t="s">
        <v>125</v>
      </c>
      <c r="L152" s="26">
        <v>0</v>
      </c>
      <c r="M152" s="26"/>
      <c r="N152" s="26">
        <f t="shared" si="14"/>
        <v>0</v>
      </c>
      <c r="O152" s="26">
        <v>0</v>
      </c>
      <c r="P152" s="26"/>
      <c r="Q152" s="26">
        <v>0</v>
      </c>
      <c r="R152" s="26">
        <v>0</v>
      </c>
      <c r="S152" s="26"/>
      <c r="T152" s="26">
        <v>0</v>
      </c>
      <c r="U152" s="26"/>
      <c r="V152" s="26"/>
      <c r="W152" s="26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82.9" hidden="1" customHeight="1">
      <c r="A153" s="58"/>
      <c r="B153" s="58"/>
      <c r="C153" s="58"/>
      <c r="D153" s="58"/>
      <c r="E153" s="58"/>
      <c r="F153" s="58"/>
      <c r="G153" s="58"/>
      <c r="H153" s="31" t="s">
        <v>67</v>
      </c>
      <c r="I153" s="14" t="s">
        <v>109</v>
      </c>
      <c r="J153" s="14" t="s">
        <v>110</v>
      </c>
      <c r="K153" s="14" t="s">
        <v>125</v>
      </c>
      <c r="L153" s="33"/>
      <c r="M153" s="34"/>
      <c r="N153" s="34"/>
      <c r="O153" s="26">
        <v>0</v>
      </c>
      <c r="P153" s="26"/>
      <c r="Q153" s="26">
        <v>0</v>
      </c>
      <c r="R153" s="26">
        <v>0</v>
      </c>
      <c r="S153" s="26"/>
      <c r="T153" s="26">
        <v>0</v>
      </c>
      <c r="U153" s="26"/>
      <c r="V153" s="26"/>
      <c r="W153" s="26"/>
    </row>
    <row r="154" spans="1:35" ht="85.9" hidden="1" customHeight="1">
      <c r="A154" s="58"/>
      <c r="B154" s="58"/>
      <c r="C154" s="58"/>
      <c r="D154" s="58"/>
      <c r="E154" s="58"/>
      <c r="F154" s="58"/>
      <c r="G154" s="58"/>
      <c r="H154" s="31" t="s">
        <v>68</v>
      </c>
      <c r="I154" s="14" t="s">
        <v>109</v>
      </c>
      <c r="J154" s="14" t="s">
        <v>110</v>
      </c>
      <c r="K154" s="14" t="s">
        <v>125</v>
      </c>
      <c r="L154" s="33"/>
      <c r="M154" s="34"/>
      <c r="N154" s="34"/>
      <c r="O154" s="26">
        <v>0</v>
      </c>
      <c r="P154" s="26"/>
      <c r="Q154" s="26">
        <v>0</v>
      </c>
      <c r="R154" s="26">
        <v>0</v>
      </c>
      <c r="S154" s="26"/>
      <c r="T154" s="26">
        <v>0</v>
      </c>
      <c r="U154" s="26"/>
      <c r="V154" s="26"/>
      <c r="W154" s="26"/>
    </row>
    <row r="155" spans="1:35" ht="81.599999999999994" hidden="1" customHeight="1">
      <c r="A155" s="58"/>
      <c r="B155" s="58"/>
      <c r="C155" s="58"/>
      <c r="D155" s="58"/>
      <c r="E155" s="58"/>
      <c r="F155" s="58"/>
      <c r="G155" s="58"/>
      <c r="H155" s="31" t="s">
        <v>69</v>
      </c>
      <c r="I155" s="14" t="s">
        <v>109</v>
      </c>
      <c r="J155" s="14" t="s">
        <v>110</v>
      </c>
      <c r="K155" s="14" t="s">
        <v>125</v>
      </c>
      <c r="L155" s="33"/>
      <c r="M155" s="34"/>
      <c r="N155" s="34"/>
      <c r="O155" s="26">
        <v>0</v>
      </c>
      <c r="P155" s="26"/>
      <c r="Q155" s="26">
        <v>0</v>
      </c>
      <c r="R155" s="26">
        <v>0</v>
      </c>
      <c r="S155" s="26"/>
      <c r="T155" s="26">
        <v>0</v>
      </c>
      <c r="U155" s="26"/>
      <c r="V155" s="26"/>
      <c r="W155" s="26"/>
    </row>
    <row r="156" spans="1:35" ht="85.9" hidden="1" customHeight="1">
      <c r="A156" s="58"/>
      <c r="B156" s="58"/>
      <c r="C156" s="58"/>
      <c r="D156" s="58"/>
      <c r="E156" s="58"/>
      <c r="F156" s="58"/>
      <c r="G156" s="58"/>
      <c r="H156" s="31" t="s">
        <v>70</v>
      </c>
      <c r="I156" s="14" t="s">
        <v>109</v>
      </c>
      <c r="J156" s="14" t="s">
        <v>110</v>
      </c>
      <c r="K156" s="14" t="s">
        <v>125</v>
      </c>
      <c r="L156" s="33"/>
      <c r="M156" s="34"/>
      <c r="N156" s="34"/>
      <c r="O156" s="26">
        <v>0</v>
      </c>
      <c r="P156" s="26"/>
      <c r="Q156" s="26">
        <v>0</v>
      </c>
      <c r="R156" s="26">
        <v>0</v>
      </c>
      <c r="S156" s="26"/>
      <c r="T156" s="26">
        <v>0</v>
      </c>
      <c r="U156" s="26"/>
      <c r="V156" s="26"/>
      <c r="W156" s="26"/>
    </row>
    <row r="157" spans="1:35" ht="78" hidden="1" customHeight="1">
      <c r="A157" s="58"/>
      <c r="B157" s="58"/>
      <c r="C157" s="58"/>
      <c r="D157" s="58"/>
      <c r="E157" s="58"/>
      <c r="F157" s="58"/>
      <c r="G157" s="58"/>
      <c r="H157" s="31" t="s">
        <v>71</v>
      </c>
      <c r="I157" s="14" t="s">
        <v>109</v>
      </c>
      <c r="J157" s="14" t="s">
        <v>110</v>
      </c>
      <c r="K157" s="14" t="s">
        <v>125</v>
      </c>
      <c r="L157" s="33"/>
      <c r="M157" s="34"/>
      <c r="N157" s="34"/>
      <c r="O157" s="26">
        <v>0</v>
      </c>
      <c r="P157" s="26"/>
      <c r="Q157" s="26">
        <v>0</v>
      </c>
      <c r="R157" s="26">
        <v>0</v>
      </c>
      <c r="S157" s="26"/>
      <c r="T157" s="26">
        <v>0</v>
      </c>
      <c r="U157" s="26"/>
      <c r="V157" s="26"/>
      <c r="W157" s="26"/>
    </row>
    <row r="158" spans="1:35" ht="83.45" hidden="1" customHeight="1">
      <c r="A158" s="58"/>
      <c r="B158" s="58"/>
      <c r="C158" s="58"/>
      <c r="D158" s="58"/>
      <c r="E158" s="58"/>
      <c r="F158" s="58"/>
      <c r="G158" s="58"/>
      <c r="H158" s="35" t="s">
        <v>72</v>
      </c>
      <c r="I158" s="14" t="s">
        <v>109</v>
      </c>
      <c r="J158" s="14" t="s">
        <v>110</v>
      </c>
      <c r="K158" s="14" t="s">
        <v>125</v>
      </c>
      <c r="L158" s="33"/>
      <c r="M158" s="34"/>
      <c r="N158" s="34"/>
      <c r="O158" s="26">
        <v>0</v>
      </c>
      <c r="P158" s="26"/>
      <c r="Q158" s="26">
        <v>0</v>
      </c>
      <c r="R158" s="26">
        <v>0</v>
      </c>
      <c r="S158" s="26"/>
      <c r="T158" s="26">
        <v>0</v>
      </c>
      <c r="U158" s="26"/>
      <c r="V158" s="26"/>
      <c r="W158" s="26"/>
    </row>
    <row r="159" spans="1:35" ht="82.9" hidden="1" customHeight="1">
      <c r="A159" s="58"/>
      <c r="B159" s="58"/>
      <c r="C159" s="58"/>
      <c r="D159" s="58"/>
      <c r="E159" s="58"/>
      <c r="F159" s="58"/>
      <c r="G159" s="58"/>
      <c r="H159" s="35" t="s">
        <v>73</v>
      </c>
      <c r="I159" s="14" t="s">
        <v>109</v>
      </c>
      <c r="J159" s="14" t="s">
        <v>110</v>
      </c>
      <c r="K159" s="14" t="s">
        <v>125</v>
      </c>
      <c r="L159" s="33"/>
      <c r="M159" s="34"/>
      <c r="N159" s="34"/>
      <c r="O159" s="26">
        <v>0</v>
      </c>
      <c r="P159" s="26"/>
      <c r="Q159" s="26">
        <v>0</v>
      </c>
      <c r="R159" s="26">
        <v>0</v>
      </c>
      <c r="S159" s="26"/>
      <c r="T159" s="26">
        <v>0</v>
      </c>
      <c r="U159" s="26"/>
      <c r="V159" s="26"/>
      <c r="W159" s="26"/>
    </row>
    <row r="160" spans="1:35" ht="120" customHeight="1">
      <c r="A160" s="55"/>
      <c r="B160" s="55"/>
      <c r="C160" s="55"/>
      <c r="D160" s="55"/>
      <c r="E160" s="55"/>
      <c r="F160" s="55"/>
      <c r="G160" s="55"/>
      <c r="H160" s="20" t="s">
        <v>217</v>
      </c>
      <c r="I160" s="20"/>
      <c r="J160" s="20"/>
      <c r="K160" s="20"/>
      <c r="L160" s="27">
        <f>L161+L162</f>
        <v>1531.3000000000002</v>
      </c>
      <c r="M160" s="27">
        <f>SUM(M161:M162)</f>
        <v>0</v>
      </c>
      <c r="N160" s="27">
        <f>N161+N162</f>
        <v>1531.3000000000002</v>
      </c>
      <c r="O160" s="27">
        <f>SUM(O162:O197)</f>
        <v>0</v>
      </c>
      <c r="P160" s="27"/>
      <c r="Q160" s="27">
        <f>SUM(Q162:Q197)</f>
        <v>0</v>
      </c>
      <c r="R160" s="27">
        <f>SUM(R162:R197)</f>
        <v>0</v>
      </c>
      <c r="S160" s="27"/>
      <c r="T160" s="27">
        <f>SUM(T162:T197)</f>
        <v>0</v>
      </c>
      <c r="U160" s="27"/>
      <c r="V160" s="27"/>
      <c r="W160" s="27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17.6" customHeight="1">
      <c r="A161" s="55"/>
      <c r="B161" s="55"/>
      <c r="C161" s="55"/>
      <c r="D161" s="55"/>
      <c r="E161" s="55"/>
      <c r="F161" s="56"/>
      <c r="G161" s="56">
        <v>1</v>
      </c>
      <c r="H161" s="16" t="s">
        <v>157</v>
      </c>
      <c r="I161" s="14" t="s">
        <v>118</v>
      </c>
      <c r="J161" s="14" t="s">
        <v>110</v>
      </c>
      <c r="K161" s="14" t="s">
        <v>135</v>
      </c>
      <c r="L161" s="26">
        <v>1336.4</v>
      </c>
      <c r="M161" s="26"/>
      <c r="N161" s="26">
        <f t="shared" ref="N161:N166" si="15">L161+M161</f>
        <v>1336.4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s="1" customFormat="1" ht="111" customHeight="1">
      <c r="A162" s="55"/>
      <c r="B162" s="55"/>
      <c r="C162" s="55"/>
      <c r="D162" s="55"/>
      <c r="E162" s="55"/>
      <c r="F162" s="55"/>
      <c r="G162" s="55">
        <v>1</v>
      </c>
      <c r="H162" s="14" t="s">
        <v>158</v>
      </c>
      <c r="I162" s="14" t="s">
        <v>118</v>
      </c>
      <c r="J162" s="14" t="s">
        <v>110</v>
      </c>
      <c r="K162" s="14" t="s">
        <v>135</v>
      </c>
      <c r="L162" s="26">
        <v>194.9</v>
      </c>
      <c r="M162" s="26"/>
      <c r="N162" s="26">
        <f t="shared" si="15"/>
        <v>194.9</v>
      </c>
      <c r="O162" s="26"/>
      <c r="P162" s="26"/>
      <c r="Q162" s="26"/>
      <c r="R162" s="26"/>
      <c r="S162" s="26"/>
      <c r="T162" s="26"/>
      <c r="U162" s="26"/>
      <c r="V162" s="26"/>
      <c r="W162" s="26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s="1" customFormat="1" ht="81" customHeight="1">
      <c r="A163" s="55"/>
      <c r="B163" s="55"/>
      <c r="C163" s="55"/>
      <c r="D163" s="55"/>
      <c r="E163" s="55"/>
      <c r="F163" s="55"/>
      <c r="G163" s="55"/>
      <c r="H163" s="12" t="s">
        <v>218</v>
      </c>
      <c r="I163" s="12"/>
      <c r="J163" s="12"/>
      <c r="K163" s="12"/>
      <c r="L163" s="36">
        <f>L164</f>
        <v>2112.8000000000002</v>
      </c>
      <c r="M163" s="36">
        <f>M164+M165+M166</f>
        <v>5055</v>
      </c>
      <c r="N163" s="36">
        <f t="shared" si="15"/>
        <v>7167.8</v>
      </c>
      <c r="O163" s="26"/>
      <c r="P163" s="26"/>
      <c r="Q163" s="26"/>
      <c r="R163" s="26"/>
      <c r="S163" s="26"/>
      <c r="T163" s="26"/>
      <c r="U163" s="26"/>
      <c r="V163" s="26"/>
      <c r="W163" s="26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s="1" customFormat="1" ht="96.75" customHeight="1">
      <c r="A164" s="55"/>
      <c r="B164" s="55"/>
      <c r="C164" s="55"/>
      <c r="D164" s="55"/>
      <c r="E164" s="55"/>
      <c r="F164" s="55">
        <v>1</v>
      </c>
      <c r="G164" s="55"/>
      <c r="H164" s="14" t="s">
        <v>180</v>
      </c>
      <c r="I164" s="14" t="s">
        <v>181</v>
      </c>
      <c r="J164" s="14" t="s">
        <v>182</v>
      </c>
      <c r="K164" s="14" t="s">
        <v>111</v>
      </c>
      <c r="L164" s="26">
        <v>2112.8000000000002</v>
      </c>
      <c r="M164" s="26"/>
      <c r="N164" s="26">
        <f t="shared" si="15"/>
        <v>2112.8000000000002</v>
      </c>
      <c r="O164" s="26"/>
      <c r="P164" s="26"/>
      <c r="Q164" s="26"/>
      <c r="R164" s="26"/>
      <c r="S164" s="26"/>
      <c r="T164" s="26"/>
      <c r="U164" s="26"/>
      <c r="V164" s="26"/>
      <c r="W164" s="26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s="1" customFormat="1" ht="92.45" customHeight="1">
      <c r="A165" s="55"/>
      <c r="B165" s="55"/>
      <c r="C165" s="55"/>
      <c r="D165" s="55"/>
      <c r="E165" s="55"/>
      <c r="F165" s="55"/>
      <c r="G165" s="76"/>
      <c r="H165" s="14" t="s">
        <v>231</v>
      </c>
      <c r="I165" s="14" t="s">
        <v>229</v>
      </c>
      <c r="J165" s="14" t="s">
        <v>182</v>
      </c>
      <c r="K165" s="14" t="s">
        <v>230</v>
      </c>
      <c r="L165" s="26"/>
      <c r="M165" s="26">
        <v>55</v>
      </c>
      <c r="N165" s="26">
        <f t="shared" si="15"/>
        <v>55</v>
      </c>
      <c r="O165" s="26"/>
      <c r="P165" s="26"/>
      <c r="Q165" s="26"/>
      <c r="R165" s="26"/>
      <c r="S165" s="26"/>
      <c r="T165" s="26"/>
      <c r="U165" s="26"/>
      <c r="V165" s="26"/>
      <c r="W165" s="26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s="1" customFormat="1" ht="92.45" customHeight="1">
      <c r="A166" s="55"/>
      <c r="B166" s="55"/>
      <c r="C166" s="55"/>
      <c r="D166" s="55"/>
      <c r="E166" s="55"/>
      <c r="F166" s="55"/>
      <c r="G166" s="76"/>
      <c r="H166" s="16" t="s">
        <v>232</v>
      </c>
      <c r="I166" s="21" t="s">
        <v>98</v>
      </c>
      <c r="J166" s="14" t="s">
        <v>182</v>
      </c>
      <c r="K166" s="14" t="s">
        <v>111</v>
      </c>
      <c r="L166" s="26"/>
      <c r="M166" s="26">
        <v>5000</v>
      </c>
      <c r="N166" s="26">
        <f t="shared" si="15"/>
        <v>5000</v>
      </c>
      <c r="O166" s="26"/>
      <c r="P166" s="26"/>
      <c r="Q166" s="26"/>
      <c r="R166" s="26"/>
      <c r="S166" s="26"/>
      <c r="T166" s="26"/>
      <c r="U166" s="26"/>
      <c r="V166" s="26"/>
      <c r="W166" s="2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s="1" customFormat="1" ht="154.5" customHeight="1">
      <c r="A167" s="55"/>
      <c r="B167" s="55"/>
      <c r="C167" s="55"/>
      <c r="D167" s="55"/>
      <c r="E167" s="55"/>
      <c r="F167" s="55"/>
      <c r="G167" s="76"/>
      <c r="H167" s="80" t="s">
        <v>247</v>
      </c>
      <c r="I167" s="21"/>
      <c r="J167" s="14"/>
      <c r="K167" s="14"/>
      <c r="L167" s="36">
        <f>L168</f>
        <v>0</v>
      </c>
      <c r="M167" s="36">
        <f t="shared" ref="M167:N167" si="16">M168</f>
        <v>6000</v>
      </c>
      <c r="N167" s="36">
        <f t="shared" si="16"/>
        <v>6000</v>
      </c>
      <c r="O167" s="26"/>
      <c r="P167" s="26"/>
      <c r="Q167" s="26"/>
      <c r="R167" s="26"/>
      <c r="S167" s="26"/>
      <c r="T167" s="26"/>
      <c r="U167" s="26"/>
      <c r="V167" s="26"/>
      <c r="W167" s="26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s="1" customFormat="1" ht="117.75" customHeight="1">
      <c r="A168" s="55"/>
      <c r="B168" s="55"/>
      <c r="C168" s="55"/>
      <c r="D168" s="55"/>
      <c r="E168" s="55"/>
      <c r="F168" s="55"/>
      <c r="G168" s="76"/>
      <c r="H168" s="79" t="s">
        <v>248</v>
      </c>
      <c r="I168" s="14" t="s">
        <v>118</v>
      </c>
      <c r="J168" s="14" t="s">
        <v>110</v>
      </c>
      <c r="K168" s="14" t="s">
        <v>210</v>
      </c>
      <c r="L168" s="26"/>
      <c r="M168" s="26">
        <v>6000</v>
      </c>
      <c r="N168" s="26">
        <f>M168+L168</f>
        <v>6000</v>
      </c>
      <c r="O168" s="26"/>
      <c r="P168" s="26"/>
      <c r="Q168" s="26"/>
      <c r="R168" s="26"/>
      <c r="S168" s="26"/>
      <c r="T168" s="26"/>
      <c r="U168" s="26"/>
      <c r="V168" s="26"/>
      <c r="W168" s="26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41.25" customHeight="1">
      <c r="A169" s="58"/>
      <c r="B169" s="58"/>
      <c r="C169" s="58"/>
      <c r="D169" s="58"/>
      <c r="E169" s="58"/>
      <c r="F169" s="58"/>
      <c r="G169" s="62"/>
      <c r="H169" s="84" t="s">
        <v>151</v>
      </c>
      <c r="I169" s="85"/>
      <c r="J169" s="85"/>
      <c r="K169" s="85"/>
      <c r="L169" s="85"/>
      <c r="M169" s="85"/>
      <c r="N169" s="86"/>
      <c r="O169" s="63">
        <f>O170</f>
        <v>0</v>
      </c>
      <c r="P169" s="63"/>
      <c r="Q169" s="63">
        <f>Q170</f>
        <v>0</v>
      </c>
      <c r="R169" s="63">
        <f>R170</f>
        <v>0</v>
      </c>
      <c r="S169" s="63">
        <f>S170</f>
        <v>0</v>
      </c>
      <c r="T169" s="63">
        <f>T170</f>
        <v>0</v>
      </c>
      <c r="U169" s="63"/>
      <c r="V169" s="63"/>
      <c r="W169" s="63"/>
    </row>
    <row r="170" spans="1:35" ht="42" customHeight="1">
      <c r="A170" s="58"/>
      <c r="B170" s="58"/>
      <c r="C170" s="58"/>
      <c r="D170" s="58"/>
      <c r="E170" s="58"/>
      <c r="F170" s="58"/>
      <c r="G170" s="62"/>
      <c r="H170" s="43" t="s">
        <v>156</v>
      </c>
      <c r="I170" s="41"/>
      <c r="J170" s="44"/>
      <c r="K170" s="45"/>
      <c r="L170" s="37">
        <v>25508.5</v>
      </c>
      <c r="M170" s="37">
        <f>M171+M172</f>
        <v>0</v>
      </c>
      <c r="N170" s="37">
        <f>N171+N172</f>
        <v>25508.5</v>
      </c>
      <c r="O170" s="63">
        <f>O171+O174</f>
        <v>0</v>
      </c>
      <c r="P170" s="63"/>
      <c r="Q170" s="63">
        <f>Q171+Q174</f>
        <v>0</v>
      </c>
      <c r="R170" s="63">
        <f>R171+R174</f>
        <v>0</v>
      </c>
      <c r="S170" s="63">
        <f>S171+S174</f>
        <v>0</v>
      </c>
      <c r="T170" s="63">
        <f>T171+T174</f>
        <v>0</v>
      </c>
      <c r="U170" s="63"/>
      <c r="V170" s="63"/>
      <c r="W170" s="63"/>
    </row>
    <row r="171" spans="1:35" ht="85.9" customHeight="1">
      <c r="A171" s="58"/>
      <c r="B171" s="58"/>
      <c r="C171" s="58"/>
      <c r="D171" s="58"/>
      <c r="E171" s="58"/>
      <c r="F171" s="58">
        <v>1</v>
      </c>
      <c r="G171" s="58"/>
      <c r="H171" s="46" t="s">
        <v>152</v>
      </c>
      <c r="I171" s="47" t="s">
        <v>154</v>
      </c>
      <c r="J171" s="14" t="s">
        <v>110</v>
      </c>
      <c r="K171" s="45"/>
      <c r="L171" s="38">
        <v>1901.9</v>
      </c>
      <c r="M171" s="38"/>
      <c r="N171" s="38">
        <f>L171+M171</f>
        <v>1901.9</v>
      </c>
      <c r="O171" s="48">
        <v>0</v>
      </c>
      <c r="P171" s="48"/>
      <c r="Q171" s="48">
        <v>0</v>
      </c>
      <c r="R171" s="48">
        <v>0</v>
      </c>
      <c r="S171" s="48">
        <v>0</v>
      </c>
      <c r="T171" s="48">
        <v>0</v>
      </c>
      <c r="U171" s="48"/>
      <c r="V171" s="48"/>
      <c r="W171" s="48"/>
    </row>
    <row r="172" spans="1:35" ht="85.9" customHeight="1">
      <c r="A172" s="58"/>
      <c r="B172" s="58"/>
      <c r="C172" s="58"/>
      <c r="D172" s="58"/>
      <c r="E172" s="58"/>
      <c r="F172" s="58">
        <v>1</v>
      </c>
      <c r="G172" s="58"/>
      <c r="H172" s="47" t="s">
        <v>153</v>
      </c>
      <c r="I172" s="47" t="s">
        <v>155</v>
      </c>
      <c r="J172" s="14" t="s">
        <v>110</v>
      </c>
      <c r="K172" s="45"/>
      <c r="L172" s="38">
        <v>23606.6</v>
      </c>
      <c r="M172" s="38"/>
      <c r="N172" s="38">
        <f>L172+M172</f>
        <v>23606.6</v>
      </c>
      <c r="O172" s="48"/>
      <c r="P172" s="48"/>
      <c r="Q172" s="48"/>
      <c r="R172" s="48"/>
      <c r="S172" s="48"/>
      <c r="T172" s="48"/>
      <c r="U172" s="48"/>
      <c r="V172" s="48"/>
      <c r="W172" s="48"/>
    </row>
    <row r="173" spans="1:35" ht="70.900000000000006" customHeight="1">
      <c r="A173" s="58"/>
      <c r="B173" s="58"/>
      <c r="C173" s="58"/>
      <c r="D173" s="58"/>
      <c r="E173" s="58"/>
      <c r="F173" s="58"/>
      <c r="G173" s="58"/>
      <c r="H173" s="49" t="s">
        <v>170</v>
      </c>
      <c r="I173" s="47"/>
      <c r="J173" s="14"/>
      <c r="K173" s="45"/>
      <c r="L173" s="38">
        <v>207.3</v>
      </c>
      <c r="M173" s="38">
        <v>0</v>
      </c>
      <c r="N173" s="38">
        <f>L173+M173</f>
        <v>207.3</v>
      </c>
      <c r="O173" s="48"/>
      <c r="P173" s="48"/>
      <c r="Q173" s="48"/>
      <c r="R173" s="48"/>
      <c r="S173" s="48"/>
      <c r="T173" s="48"/>
      <c r="U173" s="48"/>
      <c r="V173" s="48"/>
      <c r="W173" s="48"/>
    </row>
    <row r="174" spans="1:35" ht="1.5" customHeight="1">
      <c r="A174" s="58"/>
      <c r="B174" s="58"/>
      <c r="C174" s="58"/>
      <c r="D174" s="58"/>
      <c r="E174" s="58"/>
      <c r="F174" s="58"/>
      <c r="G174" s="58">
        <v>1</v>
      </c>
      <c r="H174" s="47" t="s">
        <v>171</v>
      </c>
      <c r="I174" s="14" t="s">
        <v>118</v>
      </c>
      <c r="J174" s="14" t="s">
        <v>110</v>
      </c>
      <c r="K174" s="45"/>
      <c r="L174" s="38">
        <v>207.3</v>
      </c>
      <c r="M174" s="38"/>
      <c r="N174" s="38">
        <f>L174+M174</f>
        <v>207.3</v>
      </c>
      <c r="O174" s="48">
        <v>0</v>
      </c>
      <c r="P174" s="48"/>
      <c r="Q174" s="48">
        <v>0</v>
      </c>
      <c r="R174" s="48">
        <v>0</v>
      </c>
      <c r="S174" s="48">
        <v>0</v>
      </c>
      <c r="T174" s="48">
        <v>0</v>
      </c>
      <c r="U174" s="48"/>
      <c r="V174" s="48"/>
      <c r="W174" s="48"/>
    </row>
  </sheetData>
  <autoFilter ref="A5:AK174"/>
  <mergeCells count="25">
    <mergeCell ref="F3:F4"/>
    <mergeCell ref="G3:G4"/>
    <mergeCell ref="E3:E4"/>
    <mergeCell ref="A3:A4"/>
    <mergeCell ref="B3:B4"/>
    <mergeCell ref="C3:C4"/>
    <mergeCell ref="D3:D4"/>
    <mergeCell ref="H169:N169"/>
    <mergeCell ref="J3:J4"/>
    <mergeCell ref="K3:K4"/>
    <mergeCell ref="M3:M4"/>
    <mergeCell ref="H3:H4"/>
    <mergeCell ref="H1:W1"/>
    <mergeCell ref="T3:T4"/>
    <mergeCell ref="W3:W4"/>
    <mergeCell ref="Q3:Q4"/>
    <mergeCell ref="N3:N4"/>
    <mergeCell ref="I3:I4"/>
    <mergeCell ref="R3:R4"/>
    <mergeCell ref="P3:P4"/>
    <mergeCell ref="L3:L4"/>
    <mergeCell ref="O3:O4"/>
    <mergeCell ref="V3:V4"/>
    <mergeCell ref="S3:S4"/>
    <mergeCell ref="U3:U4"/>
  </mergeCells>
  <phoneticPr fontId="0" type="noConversion"/>
  <printOptions horizontalCentered="1"/>
  <pageMargins left="0.62992125984251968" right="0.23622047244094491" top="0.74803149606299213" bottom="0.74803149606299213" header="0.31496062992125984" footer="0.31496062992125984"/>
  <pageSetup paperSize="9" scale="43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Хабаров Михаил Викторович</dc:creator>
  <cp:lastModifiedBy>User</cp:lastModifiedBy>
  <cp:lastPrinted>2015-11-08T14:38:19Z</cp:lastPrinted>
  <dcterms:created xsi:type="dcterms:W3CDTF">2014-01-29T06:46:20Z</dcterms:created>
  <dcterms:modified xsi:type="dcterms:W3CDTF">2015-11-08T14:38:20Z</dcterms:modified>
</cp:coreProperties>
</file>