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5450" windowHeight="9840"/>
  </bookViews>
  <sheets>
    <sheet name="Sheet1" sheetId="1" r:id="rId1"/>
  </sheets>
  <definedNames>
    <definedName name="_xlnm.Print_Area" localSheetId="0">Sheet1!$B$3:$W$14</definedName>
  </definedNames>
  <calcPr calcId="124519"/>
</workbook>
</file>

<file path=xl/calcChain.xml><?xml version="1.0" encoding="utf-8"?>
<calcChain xmlns="http://schemas.openxmlformats.org/spreadsheetml/2006/main">
  <c r="W13" i="1"/>
  <c r="W12"/>
  <c r="V13"/>
  <c r="V12"/>
  <c r="V11"/>
  <c r="W11" s="1"/>
  <c r="V10"/>
  <c r="W10" s="1"/>
  <c r="V9"/>
  <c r="W9" s="1"/>
  <c r="V8"/>
  <c r="W8" s="1"/>
  <c r="U10"/>
  <c r="U9"/>
  <c r="U8"/>
  <c r="T13"/>
  <c r="U13" s="1"/>
  <c r="T12"/>
  <c r="U12" s="1"/>
  <c r="T11"/>
  <c r="U11" s="1"/>
  <c r="T10"/>
  <c r="T9"/>
  <c r="T8"/>
  <c r="W16" l="1"/>
  <c r="U16"/>
  <c r="K13"/>
  <c r="K12"/>
  <c r="K11"/>
  <c r="P8"/>
  <c r="P14" s="1"/>
  <c r="P13"/>
  <c r="S13" s="1"/>
  <c r="P12"/>
  <c r="P11"/>
  <c r="S11" s="1"/>
  <c r="P10"/>
  <c r="P9"/>
  <c r="S9" s="1"/>
  <c r="R13"/>
  <c r="R12"/>
  <c r="R14" s="1"/>
  <c r="R11"/>
  <c r="R10"/>
  <c r="R9"/>
  <c r="R8"/>
  <c r="L14"/>
  <c r="Q14"/>
  <c r="I14"/>
  <c r="H14"/>
  <c r="S10"/>
  <c r="S8" l="1"/>
  <c r="S12"/>
  <c r="S14" l="1"/>
  <c r="T14"/>
  <c r="W14" l="1"/>
  <c r="W18" s="1"/>
  <c r="V14"/>
  <c r="U14"/>
  <c r="U18" s="1"/>
</calcChain>
</file>

<file path=xl/sharedStrings.xml><?xml version="1.0" encoding="utf-8"?>
<sst xmlns="http://schemas.openxmlformats.org/spreadsheetml/2006/main" count="72" uniqueCount="52">
  <si>
    <t>11=гр.5*гр.10</t>
  </si>
  <si>
    <t>5=гр.3/гр.4</t>
  </si>
  <si>
    <t>1</t>
  </si>
  <si>
    <t>Наименование МО</t>
  </si>
  <si>
    <t>Расчетная штатная численность, ед.</t>
  </si>
  <si>
    <t>1.22</t>
  </si>
  <si>
    <t xml:space="preserve"> </t>
  </si>
  <si>
    <t>МО "Котлас"</t>
  </si>
  <si>
    <t xml:space="preserve">Материальные затраты на одного специалиста, тыс. руб. </t>
  </si>
  <si>
    <t>Коэффициент начислений на оплату труда</t>
  </si>
  <si>
    <t>1.11</t>
  </si>
  <si>
    <t>1.18</t>
  </si>
  <si>
    <t>МО "Приморский муниципальный район"</t>
  </si>
  <si>
    <t>С</t>
  </si>
  <si>
    <t>=[=W1]</t>
  </si>
  <si>
    <t>МО "Холмогорский муниципальный район"</t>
  </si>
  <si>
    <t>МО "Северодвинск"</t>
  </si>
  <si>
    <t>=[=Y1]</t>
  </si>
  <si>
    <t>=[=R1]</t>
  </si>
  <si>
    <t>ГО</t>
  </si>
  <si>
    <t>10</t>
  </si>
  <si>
    <t>ПКС</t>
  </si>
  <si>
    <t>8</t>
  </si>
  <si>
    <t>1.20</t>
  </si>
  <si>
    <t>9=гр.5*гр.6*гр.7*гр.8*49/1000</t>
  </si>
  <si>
    <t/>
  </si>
  <si>
    <t>МО "Мезенский муниципальный район"</t>
  </si>
  <si>
    <t>1.16</t>
  </si>
  <si>
    <t>МО "Город Архангельск"</t>
  </si>
  <si>
    <t>1.21</t>
  </si>
  <si>
    <t xml:space="preserve">Материальные затраты, тыс. руб. </t>
  </si>
  <si>
    <t>ОКС</t>
  </si>
  <si>
    <t>Р</t>
  </si>
  <si>
    <t>Вельский муниципальный район</t>
  </si>
  <si>
    <t>Количество семей, обслуживаемых одним специалистом, шт.</t>
  </si>
  <si>
    <t>Численность семей, имеющих право на получение субсидий, шт. (на 1 января т.г.)</t>
  </si>
  <si>
    <t>Северный и районный коэффициенты</t>
  </si>
  <si>
    <t>12=гр.9+гр.11</t>
  </si>
  <si>
    <t>ВСЕГО</t>
  </si>
  <si>
    <t xml:space="preserve">Годовой ФОТ с начислениями, тыс.руб. (49 окладов в год) </t>
  </si>
  <si>
    <t xml:space="preserve">ИТОГО расчетный объем субвенции на 2015 год, тыс. руб. </t>
  </si>
  <si>
    <t>Численность семей по форме 22-ЖКХ за I квартал 2014 г.</t>
  </si>
  <si>
    <t>гр.16=гр.11+гр.15</t>
  </si>
  <si>
    <t>Должностной оклад (с инд. в 1,06 с 01.10.2012), руб.</t>
  </si>
  <si>
    <t>Годовой ФОТ на 2016 год, тыс.руб.</t>
  </si>
  <si>
    <t>гр.13=гр.9*0,606</t>
  </si>
  <si>
    <t>гр.14=гр.11*0,606+гр.13</t>
  </si>
  <si>
    <t>ИТОГО объем субвенции на 2016 год, тыс. руб.</t>
  </si>
  <si>
    <t>гр.15=гр.9*0,919</t>
  </si>
  <si>
    <t>ИТОГО объем субвенции на 2017 год, тыс. руб.</t>
  </si>
  <si>
    <t>Годовой ФОТ на 2017 год, тыс.руб., тыс.руб.</t>
  </si>
  <si>
    <t xml:space="preserve">Расчет субвенций бюджетам муниципальных образований Архангельской области на осуществление государственных полномочий по предоставлению гражданам субсидий на оплату жилого помещения и коммунальных услуг на 2015 год и плановый период 2016 и 2017 годов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</si>
</sst>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0">
    <font>
      <sz val="11"/>
      <name val="Calibri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3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3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1" fillId="0" borderId="1" xfId="0" quotePrefix="1" applyNumberFormat="1" applyFont="1" applyFill="1" applyBorder="1" applyAlignment="1" applyProtection="1">
      <alignment horizontal="left" vertical="top" wrapText="1"/>
      <protection locked="0"/>
    </xf>
    <xf numFmtId="0" fontId="1" fillId="0" borderId="0" xfId="0" quotePrefix="1" applyNumberFormat="1" applyFont="1" applyFill="1" applyBorder="1" applyAlignment="1" applyProtection="1">
      <alignment horizontal="left" vertical="top" wrapText="1"/>
      <protection locked="0"/>
    </xf>
    <xf numFmtId="3" fontId="1" fillId="0" borderId="0" xfId="0" applyNumberFormat="1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4" xfId="0" quotePrefix="1" applyNumberFormat="1" applyFont="1" applyFill="1" applyBorder="1" applyAlignment="1" applyProtection="1">
      <alignment horizontal="left" vertical="top" wrapText="1"/>
      <protection locked="0"/>
    </xf>
    <xf numFmtId="0" fontId="1" fillId="0" borderId="5" xfId="0" quotePrefix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3" fontId="1" fillId="0" borderId="2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3" fontId="3" fillId="0" borderId="9" xfId="0" applyNumberFormat="1" applyFont="1" applyFill="1" applyBorder="1" applyAlignment="1" applyProtection="1">
      <alignment horizontal="left" vertical="center" wrapText="1"/>
      <protection locked="0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Protection="1">
      <protection locked="0"/>
    </xf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4" xfId="0" quotePrefix="1" applyNumberFormat="1" applyFont="1" applyFill="1" applyBorder="1" applyAlignment="1" applyProtection="1">
      <alignment horizontal="left" vertical="center" wrapText="1"/>
      <protection locked="0"/>
    </xf>
    <xf numFmtId="3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" fillId="0" borderId="1" xfId="0" quotePrefix="1" applyNumberFormat="1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0" xfId="0" quotePrefix="1" applyNumberFormat="1" applyFont="1" applyFill="1" applyBorder="1" applyAlignment="1" applyProtection="1">
      <alignment horizontal="left" vertical="center" wrapText="1"/>
      <protection locked="0"/>
    </xf>
    <xf numFmtId="3" fontId="5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quotePrefix="1" applyNumberFormat="1" applyFont="1" applyFill="1" applyBorder="1" applyAlignment="1" applyProtection="1">
      <alignment horizontal="left" vertical="top" wrapText="1"/>
      <protection locked="0"/>
    </xf>
    <xf numFmtId="0" fontId="1" fillId="2" borderId="7" xfId="0" quotePrefix="1" applyNumberFormat="1" applyFont="1" applyFill="1" applyBorder="1" applyAlignment="1" applyProtection="1">
      <alignment horizontal="left" vertical="top" wrapText="1"/>
      <protection locked="0"/>
    </xf>
    <xf numFmtId="0" fontId="1" fillId="2" borderId="8" xfId="0" quotePrefix="1" applyFont="1" applyFill="1" applyBorder="1" applyProtection="1">
      <protection locked="0"/>
    </xf>
    <xf numFmtId="3" fontId="1" fillId="2" borderId="2" xfId="0" applyNumberFormat="1" applyFont="1" applyFill="1" applyBorder="1" applyAlignment="1" applyProtection="1">
      <alignment horizontal="right" vertical="top" wrapText="1"/>
      <protection locked="0"/>
    </xf>
    <xf numFmtId="3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1" fillId="0" borderId="4" xfId="0" quotePrefix="1" applyNumberFormat="1" applyFont="1" applyFill="1" applyBorder="1" applyAlignment="1" applyProtection="1">
      <alignment horizontal="left" vertical="center"/>
      <protection locked="0"/>
    </xf>
    <xf numFmtId="1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1" xfId="0" quotePrefix="1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1" fillId="2" borderId="23" xfId="0" quotePrefix="1" applyNumberFormat="1" applyFont="1" applyFill="1" applyBorder="1" applyAlignment="1" applyProtection="1">
      <alignment horizontal="left" vertical="center" wrapText="1"/>
      <protection locked="0"/>
    </xf>
    <xf numFmtId="0" fontId="1" fillId="2" borderId="23" xfId="0" quotePrefix="1" applyNumberFormat="1" applyFont="1" applyFill="1" applyBorder="1" applyAlignment="1" applyProtection="1">
      <alignment horizontal="left" vertical="center"/>
      <protection locked="0"/>
    </xf>
    <xf numFmtId="3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3" xfId="0" applyNumberFormat="1" applyFont="1" applyFill="1" applyBorder="1" applyAlignment="1" applyProtection="1">
      <alignment horizontal="center" vertical="center" wrapText="1"/>
    </xf>
    <xf numFmtId="3" fontId="1" fillId="2" borderId="23" xfId="0" applyNumberFormat="1" applyFont="1" applyFill="1" applyBorder="1" applyAlignment="1" applyProtection="1">
      <alignment horizontal="right" vertical="center" wrapText="1"/>
    </xf>
    <xf numFmtId="164" fontId="1" fillId="0" borderId="23" xfId="0" applyNumberFormat="1" applyFont="1" applyFill="1" applyBorder="1" applyAlignment="1" applyProtection="1">
      <alignment horizontal="center" vertical="center" wrapText="1"/>
    </xf>
    <xf numFmtId="165" fontId="1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23" xfId="0" applyNumberFormat="1" applyFont="1" applyFill="1" applyBorder="1" applyAlignment="1" applyProtection="1">
      <alignment horizontal="right" vertical="center" wrapText="1"/>
    </xf>
    <xf numFmtId="164" fontId="1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3" xfId="0" applyNumberFormat="1" applyFont="1" applyFill="1" applyBorder="1" applyAlignment="1" applyProtection="1">
      <alignment horizontal="right" vertical="center" wrapText="1"/>
    </xf>
    <xf numFmtId="164" fontId="8" fillId="0" borderId="23" xfId="0" applyNumberFormat="1" applyFont="1" applyFill="1" applyBorder="1" applyAlignment="1" applyProtection="1">
      <alignment vertical="center"/>
      <protection locked="0"/>
    </xf>
    <xf numFmtId="0" fontId="1" fillId="2" borderId="24" xfId="0" quotePrefix="1" applyNumberFormat="1" applyFont="1" applyFill="1" applyBorder="1" applyAlignment="1" applyProtection="1">
      <alignment horizontal="left" vertical="center" wrapText="1"/>
      <protection locked="0"/>
    </xf>
    <xf numFmtId="0" fontId="1" fillId="2" borderId="24" xfId="0" quotePrefix="1" applyNumberFormat="1" applyFont="1" applyFill="1" applyBorder="1" applyAlignment="1" applyProtection="1">
      <alignment horizontal="left" vertical="center"/>
      <protection locked="0"/>
    </xf>
    <xf numFmtId="3" fontId="1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4" xfId="0" applyNumberFormat="1" applyFont="1" applyFill="1" applyBorder="1" applyAlignment="1" applyProtection="1">
      <alignment horizontal="center" vertical="center" wrapText="1"/>
    </xf>
    <xf numFmtId="3" fontId="1" fillId="2" borderId="24" xfId="0" applyNumberFormat="1" applyFont="1" applyFill="1" applyBorder="1" applyAlignment="1" applyProtection="1">
      <alignment horizontal="right" vertical="center" wrapText="1"/>
    </xf>
    <xf numFmtId="164" fontId="1" fillId="0" borderId="24" xfId="0" applyNumberFormat="1" applyFont="1" applyFill="1" applyBorder="1" applyAlignment="1" applyProtection="1">
      <alignment horizontal="center" vertical="center" wrapText="1"/>
    </xf>
    <xf numFmtId="165" fontId="1" fillId="0" borderId="24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24" xfId="0" applyNumberFormat="1" applyFont="1" applyFill="1" applyBorder="1" applyAlignment="1" applyProtection="1">
      <alignment horizontal="right" vertical="center" wrapText="1"/>
    </xf>
    <xf numFmtId="164" fontId="1" fillId="0" borderId="2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4" xfId="0" applyNumberFormat="1" applyFont="1" applyFill="1" applyBorder="1" applyAlignment="1" applyProtection="1">
      <alignment horizontal="right" vertical="center" wrapText="1"/>
    </xf>
    <xf numFmtId="164" fontId="8" fillId="0" borderId="24" xfId="0" applyNumberFormat="1" applyFont="1" applyFill="1" applyBorder="1" applyAlignment="1" applyProtection="1">
      <alignment vertical="center"/>
      <protection locked="0"/>
    </xf>
    <xf numFmtId="4" fontId="1" fillId="2" borderId="24" xfId="0" applyNumberFormat="1" applyFont="1" applyFill="1" applyBorder="1" applyAlignment="1" applyProtection="1">
      <alignment horizontal="right" vertical="center" wrapText="1"/>
    </xf>
    <xf numFmtId="0" fontId="1" fillId="2" borderId="25" xfId="0" quotePrefix="1" applyNumberFormat="1" applyFont="1" applyFill="1" applyBorder="1" applyAlignment="1" applyProtection="1">
      <alignment horizontal="left" vertical="center" wrapText="1"/>
      <protection locked="0"/>
    </xf>
    <xf numFmtId="0" fontId="1" fillId="2" borderId="25" xfId="0" quotePrefix="1" applyNumberFormat="1" applyFont="1" applyFill="1" applyBorder="1" applyAlignment="1" applyProtection="1">
      <alignment horizontal="left" vertical="center"/>
      <protection locked="0"/>
    </xf>
    <xf numFmtId="3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5" xfId="0" applyNumberFormat="1" applyFont="1" applyFill="1" applyBorder="1" applyAlignment="1" applyProtection="1">
      <alignment horizontal="center" vertical="center" wrapText="1"/>
    </xf>
    <xf numFmtId="4" fontId="1" fillId="2" borderId="25" xfId="0" applyNumberFormat="1" applyFont="1" applyFill="1" applyBorder="1" applyAlignment="1" applyProtection="1">
      <alignment horizontal="right" vertical="center" wrapText="1"/>
    </xf>
    <xf numFmtId="164" fontId="1" fillId="0" borderId="25" xfId="0" applyNumberFormat="1" applyFont="1" applyFill="1" applyBorder="1" applyAlignment="1" applyProtection="1">
      <alignment horizontal="center" vertical="center" wrapText="1"/>
    </xf>
    <xf numFmtId="165" fontId="1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25" xfId="0" applyNumberFormat="1" applyFont="1" applyFill="1" applyBorder="1" applyAlignment="1" applyProtection="1">
      <alignment horizontal="right" vertical="center" wrapText="1"/>
    </xf>
    <xf numFmtId="164" fontId="1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5" xfId="0" applyNumberFormat="1" applyFont="1" applyFill="1" applyBorder="1" applyAlignment="1" applyProtection="1">
      <alignment horizontal="right" vertical="center" wrapText="1"/>
    </xf>
    <xf numFmtId="164" fontId="8" fillId="0" borderId="25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6" fillId="0" borderId="11" xfId="0" quotePrefix="1" applyFont="1" applyFill="1" applyBorder="1" applyAlignment="1" applyProtection="1">
      <alignment horizontal="center" vertical="center" wrapText="1"/>
      <protection locked="0"/>
    </xf>
    <xf numFmtId="0" fontId="6" fillId="0" borderId="19" xfId="0" quotePrefix="1" applyFont="1" applyFill="1" applyBorder="1" applyAlignment="1" applyProtection="1">
      <alignment horizontal="center" vertical="center" wrapText="1"/>
      <protection locked="0"/>
    </xf>
    <xf numFmtId="0" fontId="6" fillId="0" borderId="20" xfId="0" quotePrefix="1" applyFont="1" applyFill="1" applyBorder="1" applyAlignment="1" applyProtection="1">
      <alignment horizontal="center" vertical="center" wrapText="1"/>
      <protection locked="0"/>
    </xf>
    <xf numFmtId="0" fontId="4" fillId="0" borderId="10" xfId="0" quotePrefix="1" applyFont="1" applyFill="1" applyBorder="1" applyAlignment="1" applyProtection="1">
      <alignment horizontal="center" vertical="center" wrapText="1"/>
      <protection locked="0"/>
    </xf>
    <xf numFmtId="1" fontId="4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1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quotePrefix="1" applyFont="1" applyFill="1" applyBorder="1" applyAlignment="1" applyProtection="1">
      <alignment horizontal="center" vertical="center" wrapText="1"/>
      <protection locked="0"/>
    </xf>
    <xf numFmtId="0" fontId="4" fillId="0" borderId="18" xfId="0" quotePrefix="1" applyFont="1" applyFill="1" applyBorder="1" applyAlignment="1" applyProtection="1">
      <alignment horizontal="center" vertical="center" wrapText="1"/>
      <protection locked="0"/>
    </xf>
    <xf numFmtId="1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6" xfId="0" quotePrefix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13" xfId="0" quotePrefix="1" applyFont="1" applyFill="1" applyBorder="1" applyAlignment="1" applyProtection="1">
      <alignment horizontal="center" vertical="center" wrapText="1"/>
      <protection locked="0"/>
    </xf>
    <xf numFmtId="0" fontId="4" fillId="0" borderId="14" xfId="0" quotePrefix="1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3"/>
  <sheetViews>
    <sheetView tabSelected="1" topLeftCell="B1" workbookViewId="0">
      <pane xSplit="6" ySplit="7" topLeftCell="H8" activePane="bottomRight" state="frozen"/>
      <selection activeCell="B1" sqref="B1"/>
      <selection pane="topRight" activeCell="H1" sqref="H1"/>
      <selection pane="bottomLeft" activeCell="B7" sqref="B7"/>
      <selection pane="bottomRight" activeCell="P9" sqref="P9"/>
    </sheetView>
  </sheetViews>
  <sheetFormatPr defaultColWidth="8.85546875" defaultRowHeight="15"/>
  <cols>
    <col min="1" max="1" width="5.140625" style="9" hidden="1" customWidth="1"/>
    <col min="2" max="2" width="23.85546875" style="9" customWidth="1"/>
    <col min="3" max="3" width="8" style="9" hidden="1" customWidth="1"/>
    <col min="4" max="4" width="14.28515625" style="9" hidden="1" customWidth="1"/>
    <col min="5" max="5" width="26.85546875" style="9" hidden="1" customWidth="1"/>
    <col min="6" max="6" width="31.28515625" style="12" hidden="1" customWidth="1"/>
    <col min="7" max="7" width="1.85546875" style="13" hidden="1" customWidth="1"/>
    <col min="8" max="8" width="14.7109375" style="9" customWidth="1"/>
    <col min="9" max="9" width="13.5703125" style="9" customWidth="1"/>
    <col min="10" max="10" width="13.28515625" style="9" customWidth="1"/>
    <col min="11" max="11" width="13.28515625" style="9" hidden="1" customWidth="1"/>
    <col min="12" max="12" width="10.28515625" style="9" customWidth="1"/>
    <col min="13" max="13" width="13.42578125" style="9" customWidth="1"/>
    <col min="14" max="14" width="11.28515625" style="9" customWidth="1"/>
    <col min="15" max="15" width="10.7109375" style="9" customWidth="1"/>
    <col min="16" max="17" width="12.28515625" style="9" customWidth="1"/>
    <col min="18" max="18" width="11" style="9" customWidth="1"/>
    <col min="19" max="19" width="15.28515625" style="9" customWidth="1"/>
    <col min="20" max="20" width="12" style="9" customWidth="1"/>
    <col min="21" max="21" width="16" style="9" customWidth="1"/>
    <col min="22" max="22" width="12.85546875" style="9" customWidth="1"/>
    <col min="23" max="23" width="14.7109375" style="9" customWidth="1"/>
    <col min="24" max="24" width="8.85546875" style="9" customWidth="1"/>
    <col min="25" max="25" width="10" style="9" customWidth="1"/>
    <col min="26" max="30" width="8.85546875" style="9" customWidth="1"/>
    <col min="31" max="16384" width="8.85546875" style="9"/>
  </cols>
  <sheetData>
    <row r="1" spans="1:26" s="17" customFormat="1" ht="19.149999999999999" customHeight="1">
      <c r="A1" s="8" t="s">
        <v>33</v>
      </c>
      <c r="B1" s="8"/>
      <c r="C1" s="8"/>
      <c r="D1" s="8"/>
      <c r="E1" s="8"/>
      <c r="F1" s="8"/>
      <c r="G1" s="8"/>
      <c r="H1" s="8"/>
      <c r="I1" s="7"/>
      <c r="J1" s="7"/>
      <c r="K1" s="7"/>
      <c r="L1" s="7"/>
      <c r="M1" s="8"/>
      <c r="N1" s="8"/>
    </row>
    <row r="2" spans="1:26" s="21" customFormat="1" ht="1.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26" s="16" customFormat="1" ht="48.75" customHeight="1">
      <c r="A3" s="22"/>
      <c r="B3" s="103" t="s">
        <v>51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5"/>
      <c r="U3" s="105"/>
      <c r="V3" s="105"/>
      <c r="W3" s="105"/>
      <c r="Y3" s="20"/>
      <c r="Z3" s="20"/>
    </row>
    <row r="4" spans="1:26" s="16" customFormat="1" ht="17.45" customHeight="1">
      <c r="A4" s="109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15"/>
      <c r="U4" s="15"/>
      <c r="V4" s="20"/>
      <c r="W4" s="20"/>
      <c r="Y4" s="18"/>
      <c r="Z4" s="18"/>
    </row>
    <row r="5" spans="1:26" s="4" customFormat="1" ht="48.75" customHeight="1">
      <c r="A5" s="3"/>
      <c r="B5" s="87" t="s">
        <v>3</v>
      </c>
      <c r="C5" s="87"/>
      <c r="D5" s="87"/>
      <c r="E5" s="87"/>
      <c r="F5" s="106"/>
      <c r="G5" s="107"/>
      <c r="H5" s="87" t="s">
        <v>35</v>
      </c>
      <c r="I5" s="88" t="s">
        <v>41</v>
      </c>
      <c r="J5" s="89" t="s">
        <v>34</v>
      </c>
      <c r="K5" s="30"/>
      <c r="L5" s="94" t="s">
        <v>4</v>
      </c>
      <c r="M5" s="95" t="s">
        <v>43</v>
      </c>
      <c r="N5" s="92" t="s">
        <v>36</v>
      </c>
      <c r="O5" s="93" t="s">
        <v>9</v>
      </c>
      <c r="P5" s="99" t="s">
        <v>39</v>
      </c>
      <c r="Q5" s="92" t="s">
        <v>8</v>
      </c>
      <c r="R5" s="92" t="s">
        <v>30</v>
      </c>
      <c r="S5" s="97" t="s">
        <v>40</v>
      </c>
      <c r="T5" s="90" t="s">
        <v>44</v>
      </c>
      <c r="U5" s="102" t="s">
        <v>47</v>
      </c>
      <c r="V5" s="100" t="s">
        <v>50</v>
      </c>
      <c r="W5" s="102" t="s">
        <v>49</v>
      </c>
    </row>
    <row r="6" spans="1:26" s="5" customFormat="1" ht="82.9" customHeight="1">
      <c r="A6" s="3"/>
      <c r="B6" s="87"/>
      <c r="C6" s="87"/>
      <c r="D6" s="87"/>
      <c r="E6" s="87"/>
      <c r="F6" s="106"/>
      <c r="G6" s="107"/>
      <c r="H6" s="87"/>
      <c r="I6" s="89"/>
      <c r="J6" s="89"/>
      <c r="K6" s="30"/>
      <c r="L6" s="94"/>
      <c r="M6" s="96"/>
      <c r="N6" s="92"/>
      <c r="O6" s="93"/>
      <c r="P6" s="93"/>
      <c r="Q6" s="92"/>
      <c r="R6" s="92"/>
      <c r="S6" s="98"/>
      <c r="T6" s="91"/>
      <c r="U6" s="108"/>
      <c r="V6" s="101"/>
      <c r="W6" s="101"/>
    </row>
    <row r="7" spans="1:26" s="28" customFormat="1" ht="24" customHeight="1">
      <c r="B7" s="84" t="s">
        <v>2</v>
      </c>
      <c r="C7" s="84"/>
      <c r="D7" s="84"/>
      <c r="E7" s="84"/>
      <c r="F7" s="85"/>
      <c r="G7" s="86"/>
      <c r="H7" s="42">
        <v>2</v>
      </c>
      <c r="I7" s="42">
        <v>3</v>
      </c>
      <c r="J7" s="42">
        <v>4</v>
      </c>
      <c r="K7" s="42"/>
      <c r="L7" s="42" t="s">
        <v>1</v>
      </c>
      <c r="M7" s="42"/>
      <c r="N7" s="42">
        <v>7</v>
      </c>
      <c r="O7" s="43" t="s">
        <v>22</v>
      </c>
      <c r="P7" s="43" t="s">
        <v>24</v>
      </c>
      <c r="Q7" s="43" t="s">
        <v>20</v>
      </c>
      <c r="R7" s="43" t="s">
        <v>0</v>
      </c>
      <c r="S7" s="44" t="s">
        <v>37</v>
      </c>
      <c r="T7" s="45" t="s">
        <v>45</v>
      </c>
      <c r="U7" s="46" t="s">
        <v>46</v>
      </c>
      <c r="V7" s="47" t="s">
        <v>48</v>
      </c>
      <c r="W7" s="47" t="s">
        <v>42</v>
      </c>
    </row>
    <row r="8" spans="1:26" s="23" customFormat="1" ht="39" customHeight="1">
      <c r="A8" s="41" t="s">
        <v>10</v>
      </c>
      <c r="B8" s="48" t="s">
        <v>26</v>
      </c>
      <c r="C8" s="49" t="s">
        <v>18</v>
      </c>
      <c r="D8" s="49" t="s">
        <v>32</v>
      </c>
      <c r="E8" s="49" t="s">
        <v>31</v>
      </c>
      <c r="F8" s="49" t="s">
        <v>25</v>
      </c>
      <c r="G8" s="48" t="s">
        <v>6</v>
      </c>
      <c r="H8" s="50">
        <v>374</v>
      </c>
      <c r="I8" s="50">
        <v>233</v>
      </c>
      <c r="J8" s="51">
        <v>300</v>
      </c>
      <c r="K8" s="52"/>
      <c r="L8" s="51">
        <v>1</v>
      </c>
      <c r="M8" s="50">
        <v>3985</v>
      </c>
      <c r="N8" s="53">
        <v>2.2000000000000002</v>
      </c>
      <c r="O8" s="54">
        <v>1.302</v>
      </c>
      <c r="P8" s="55">
        <f t="shared" ref="P8:P13" si="0">ROUND(L8*M8*N8*49*O8/1000,1)</f>
        <v>559.29999999999995</v>
      </c>
      <c r="Q8" s="56">
        <v>50</v>
      </c>
      <c r="R8" s="55">
        <f t="shared" ref="R8:R13" si="1">L8*Q8</f>
        <v>50</v>
      </c>
      <c r="S8" s="57">
        <f t="shared" ref="S8:S13" si="2">ROUND(P8+R8,1)</f>
        <v>609.29999999999995</v>
      </c>
      <c r="T8" s="56">
        <f>ROUND(P8*$U$16/100,1)</f>
        <v>339</v>
      </c>
      <c r="U8" s="57">
        <f>ROUND(T8+R8*$U$16/100,1)</f>
        <v>369.3</v>
      </c>
      <c r="V8" s="56">
        <f>ROUND(P8*$W$16/100,1)</f>
        <v>514.1</v>
      </c>
      <c r="W8" s="58">
        <f>ROUND(R8*$W$16/100+V8,1)</f>
        <v>560.1</v>
      </c>
      <c r="X8" s="27"/>
    </row>
    <row r="9" spans="1:26" s="23" customFormat="1" ht="37.5" customHeight="1">
      <c r="A9" s="41" t="s">
        <v>27</v>
      </c>
      <c r="B9" s="59" t="s">
        <v>12</v>
      </c>
      <c r="C9" s="60" t="s">
        <v>14</v>
      </c>
      <c r="D9" s="60" t="s">
        <v>32</v>
      </c>
      <c r="E9" s="60" t="s">
        <v>21</v>
      </c>
      <c r="F9" s="60" t="s">
        <v>25</v>
      </c>
      <c r="G9" s="59" t="s">
        <v>6</v>
      </c>
      <c r="H9" s="61">
        <v>1480</v>
      </c>
      <c r="I9" s="61">
        <v>1204</v>
      </c>
      <c r="J9" s="62">
        <v>300</v>
      </c>
      <c r="K9" s="63"/>
      <c r="L9" s="62">
        <v>4</v>
      </c>
      <c r="M9" s="61">
        <v>3985</v>
      </c>
      <c r="N9" s="64">
        <v>1.7</v>
      </c>
      <c r="O9" s="65">
        <v>1.302</v>
      </c>
      <c r="P9" s="66">
        <f t="shared" si="0"/>
        <v>1728.8</v>
      </c>
      <c r="Q9" s="67">
        <v>50</v>
      </c>
      <c r="R9" s="66">
        <f t="shared" si="1"/>
        <v>200</v>
      </c>
      <c r="S9" s="68">
        <f t="shared" si="2"/>
        <v>1928.8</v>
      </c>
      <c r="T9" s="67">
        <f t="shared" ref="T9:T13" si="3">ROUND(P9*$U$16/100,1)</f>
        <v>1047.8</v>
      </c>
      <c r="U9" s="68">
        <f t="shared" ref="U9:U13" si="4">ROUND(T9+R9*$U$16/100,1)</f>
        <v>1169</v>
      </c>
      <c r="V9" s="67">
        <f t="shared" ref="V9:V13" si="5">ROUND(P9*$W$16/100,1)</f>
        <v>1589.1</v>
      </c>
      <c r="W9" s="69">
        <f t="shared" ref="W9:W13" si="6">ROUND(R9*$W$16/100+V9,1)</f>
        <v>1772.9</v>
      </c>
      <c r="X9" s="27"/>
    </row>
    <row r="10" spans="1:26" s="23" customFormat="1" ht="43.5" customHeight="1">
      <c r="A10" s="41" t="s">
        <v>11</v>
      </c>
      <c r="B10" s="59" t="s">
        <v>15</v>
      </c>
      <c r="C10" s="60" t="s">
        <v>17</v>
      </c>
      <c r="D10" s="60" t="s">
        <v>32</v>
      </c>
      <c r="E10" s="60" t="s">
        <v>21</v>
      </c>
      <c r="F10" s="60" t="s">
        <v>25</v>
      </c>
      <c r="G10" s="59" t="s">
        <v>6</v>
      </c>
      <c r="H10" s="61">
        <v>3291</v>
      </c>
      <c r="I10" s="61">
        <v>2434</v>
      </c>
      <c r="J10" s="62">
        <v>300</v>
      </c>
      <c r="K10" s="63"/>
      <c r="L10" s="62">
        <v>8</v>
      </c>
      <c r="M10" s="61">
        <v>3985</v>
      </c>
      <c r="N10" s="64">
        <v>1.7</v>
      </c>
      <c r="O10" s="65">
        <v>1.302</v>
      </c>
      <c r="P10" s="66">
        <f t="shared" si="0"/>
        <v>3457.6</v>
      </c>
      <c r="Q10" s="67">
        <v>50</v>
      </c>
      <c r="R10" s="66">
        <f t="shared" si="1"/>
        <v>400</v>
      </c>
      <c r="S10" s="68">
        <f t="shared" si="2"/>
        <v>3857.6</v>
      </c>
      <c r="T10" s="67">
        <f t="shared" si="3"/>
        <v>2095.5</v>
      </c>
      <c r="U10" s="68">
        <f t="shared" si="4"/>
        <v>2337.9</v>
      </c>
      <c r="V10" s="67">
        <f t="shared" si="5"/>
        <v>3178.2</v>
      </c>
      <c r="W10" s="69">
        <f t="shared" si="6"/>
        <v>3545.9</v>
      </c>
      <c r="X10" s="27"/>
    </row>
    <row r="11" spans="1:26" s="23" customFormat="1" ht="27" customHeight="1">
      <c r="A11" s="41" t="s">
        <v>23</v>
      </c>
      <c r="B11" s="59" t="s">
        <v>28</v>
      </c>
      <c r="C11" s="60" t="s">
        <v>28</v>
      </c>
      <c r="D11" s="60" t="s">
        <v>19</v>
      </c>
      <c r="E11" s="60" t="s">
        <v>21</v>
      </c>
      <c r="F11" s="60" t="s">
        <v>25</v>
      </c>
      <c r="G11" s="59" t="s">
        <v>6</v>
      </c>
      <c r="H11" s="61">
        <v>17459</v>
      </c>
      <c r="I11" s="61">
        <v>12525</v>
      </c>
      <c r="J11" s="62">
        <v>400</v>
      </c>
      <c r="K11" s="70">
        <f>I11/J11</f>
        <v>31.3125</v>
      </c>
      <c r="L11" s="62">
        <v>31</v>
      </c>
      <c r="M11" s="61">
        <v>3985</v>
      </c>
      <c r="N11" s="64">
        <v>1.7</v>
      </c>
      <c r="O11" s="65">
        <v>1.302</v>
      </c>
      <c r="P11" s="66">
        <f t="shared" si="0"/>
        <v>13398.2</v>
      </c>
      <c r="Q11" s="67">
        <v>50</v>
      </c>
      <c r="R11" s="66">
        <f t="shared" si="1"/>
        <v>1550</v>
      </c>
      <c r="S11" s="68">
        <f t="shared" si="2"/>
        <v>14948.2</v>
      </c>
      <c r="T11" s="67">
        <f t="shared" si="3"/>
        <v>8120.1</v>
      </c>
      <c r="U11" s="68">
        <f t="shared" si="4"/>
        <v>9059.5</v>
      </c>
      <c r="V11" s="67">
        <f t="shared" si="5"/>
        <v>12315.7</v>
      </c>
      <c r="W11" s="69">
        <f t="shared" si="6"/>
        <v>13740.5</v>
      </c>
      <c r="X11" s="27"/>
    </row>
    <row r="12" spans="1:26" s="23" customFormat="1" ht="27.75" customHeight="1">
      <c r="A12" s="41" t="s">
        <v>29</v>
      </c>
      <c r="B12" s="59" t="s">
        <v>16</v>
      </c>
      <c r="C12" s="60" t="s">
        <v>16</v>
      </c>
      <c r="D12" s="60" t="s">
        <v>19</v>
      </c>
      <c r="E12" s="60" t="s">
        <v>31</v>
      </c>
      <c r="F12" s="60" t="s">
        <v>13</v>
      </c>
      <c r="G12" s="59" t="s">
        <v>6</v>
      </c>
      <c r="H12" s="61">
        <v>7104</v>
      </c>
      <c r="I12" s="61">
        <v>4426</v>
      </c>
      <c r="J12" s="62">
        <v>400</v>
      </c>
      <c r="K12" s="70">
        <f t="shared" ref="K12:K13" si="7">I12/J12</f>
        <v>11.065</v>
      </c>
      <c r="L12" s="62">
        <v>12</v>
      </c>
      <c r="M12" s="61">
        <v>3985</v>
      </c>
      <c r="N12" s="64">
        <v>2.2000000000000002</v>
      </c>
      <c r="O12" s="65">
        <v>1.302</v>
      </c>
      <c r="P12" s="66">
        <f t="shared" si="0"/>
        <v>6711.8</v>
      </c>
      <c r="Q12" s="67">
        <v>50</v>
      </c>
      <c r="R12" s="66">
        <f t="shared" si="1"/>
        <v>600</v>
      </c>
      <c r="S12" s="68">
        <f t="shared" si="2"/>
        <v>7311.8</v>
      </c>
      <c r="T12" s="67">
        <f t="shared" si="3"/>
        <v>4067.8</v>
      </c>
      <c r="U12" s="68">
        <f t="shared" si="4"/>
        <v>4431.3999999999996</v>
      </c>
      <c r="V12" s="67">
        <f t="shared" si="5"/>
        <v>6169.5</v>
      </c>
      <c r="W12" s="69">
        <f t="shared" si="6"/>
        <v>6721</v>
      </c>
      <c r="X12" s="27"/>
    </row>
    <row r="13" spans="1:26" s="23" customFormat="1" ht="27" customHeight="1">
      <c r="A13" s="41" t="s">
        <v>5</v>
      </c>
      <c r="B13" s="71" t="s">
        <v>7</v>
      </c>
      <c r="C13" s="72" t="s">
        <v>7</v>
      </c>
      <c r="D13" s="72" t="s">
        <v>19</v>
      </c>
      <c r="E13" s="72" t="s">
        <v>21</v>
      </c>
      <c r="F13" s="72" t="s">
        <v>25</v>
      </c>
      <c r="G13" s="71" t="s">
        <v>6</v>
      </c>
      <c r="H13" s="73">
        <v>5766</v>
      </c>
      <c r="I13" s="73">
        <v>4531</v>
      </c>
      <c r="J13" s="74">
        <v>400</v>
      </c>
      <c r="K13" s="75">
        <f t="shared" si="7"/>
        <v>11.327500000000001</v>
      </c>
      <c r="L13" s="74">
        <v>11</v>
      </c>
      <c r="M13" s="73">
        <v>3985</v>
      </c>
      <c r="N13" s="76">
        <v>1.7</v>
      </c>
      <c r="O13" s="77">
        <v>1.302</v>
      </c>
      <c r="P13" s="78">
        <f t="shared" si="0"/>
        <v>4754.2</v>
      </c>
      <c r="Q13" s="79">
        <v>50</v>
      </c>
      <c r="R13" s="78">
        <f t="shared" si="1"/>
        <v>550</v>
      </c>
      <c r="S13" s="80">
        <f t="shared" si="2"/>
        <v>5304.2</v>
      </c>
      <c r="T13" s="79">
        <f t="shared" si="3"/>
        <v>2881.3</v>
      </c>
      <c r="U13" s="80">
        <f t="shared" si="4"/>
        <v>3214.6</v>
      </c>
      <c r="V13" s="79">
        <f t="shared" si="5"/>
        <v>4370.1000000000004</v>
      </c>
      <c r="W13" s="81">
        <f t="shared" si="6"/>
        <v>4875.7</v>
      </c>
      <c r="X13" s="27"/>
    </row>
    <row r="14" spans="1:26" s="23" customFormat="1" ht="33.75" customHeight="1">
      <c r="A14" s="24"/>
      <c r="B14" s="31" t="s">
        <v>38</v>
      </c>
      <c r="C14" s="32"/>
      <c r="D14" s="32"/>
      <c r="E14" s="32"/>
      <c r="F14" s="32"/>
      <c r="G14" s="32"/>
      <c r="H14" s="38">
        <f>SUM(H8:H13)</f>
        <v>35474</v>
      </c>
      <c r="I14" s="38">
        <f t="shared" ref="I14:W14" si="8">SUM(I8:I13)</f>
        <v>25353</v>
      </c>
      <c r="J14" s="38"/>
      <c r="K14" s="33"/>
      <c r="L14" s="38">
        <f t="shared" si="8"/>
        <v>67</v>
      </c>
      <c r="M14" s="33"/>
      <c r="N14" s="39"/>
      <c r="O14" s="25"/>
      <c r="P14" s="26">
        <f t="shared" si="8"/>
        <v>30609.9</v>
      </c>
      <c r="Q14" s="26">
        <f t="shared" si="8"/>
        <v>300</v>
      </c>
      <c r="R14" s="26">
        <f t="shared" si="8"/>
        <v>3350</v>
      </c>
      <c r="S14" s="26">
        <f t="shared" si="8"/>
        <v>33959.9</v>
      </c>
      <c r="T14" s="26">
        <f t="shared" si="8"/>
        <v>18551.5</v>
      </c>
      <c r="U14" s="26">
        <f t="shared" si="8"/>
        <v>20581.699999999997</v>
      </c>
      <c r="V14" s="26">
        <f t="shared" si="8"/>
        <v>28136.699999999997</v>
      </c>
      <c r="W14" s="26">
        <f t="shared" si="8"/>
        <v>31216.100000000002</v>
      </c>
      <c r="X14" s="27"/>
    </row>
    <row r="15" spans="1:26" ht="15" customHeight="1">
      <c r="A15" s="6"/>
      <c r="B15" s="34"/>
      <c r="C15" s="34"/>
      <c r="D15" s="34"/>
      <c r="E15" s="34"/>
      <c r="F15" s="35"/>
      <c r="G15" s="36"/>
      <c r="H15" s="37"/>
      <c r="I15" s="37"/>
      <c r="J15" s="37"/>
      <c r="K15" s="37"/>
      <c r="L15" s="37"/>
      <c r="M15" s="37"/>
      <c r="N15" s="14"/>
      <c r="O15" s="2"/>
      <c r="P15" s="2"/>
      <c r="Q15" s="2"/>
      <c r="R15" s="2"/>
      <c r="S15" s="2"/>
      <c r="T15" s="2"/>
      <c r="U15" s="2"/>
    </row>
    <row r="16" spans="1:26" ht="15" hidden="1" customHeight="1">
      <c r="A16" s="6"/>
      <c r="B16" s="29"/>
      <c r="C16" s="6"/>
      <c r="D16" s="6"/>
      <c r="E16" s="6"/>
      <c r="F16" s="10"/>
      <c r="G16" s="11"/>
      <c r="H16" s="1"/>
      <c r="I16" s="1"/>
      <c r="J16" s="1"/>
      <c r="K16" s="1"/>
      <c r="L16" s="1"/>
      <c r="M16" s="1"/>
      <c r="N16" s="1"/>
      <c r="U16">
        <f>100-39.394032</f>
        <v>60.605967999999997</v>
      </c>
      <c r="W16">
        <f>100-8.079589</f>
        <v>91.920411000000001</v>
      </c>
    </row>
    <row r="17" spans="1:23" ht="15" hidden="1" customHeight="1">
      <c r="A17" s="6"/>
      <c r="B17" s="6"/>
      <c r="C17" s="6"/>
      <c r="D17" s="6"/>
      <c r="E17" s="6"/>
      <c r="F17" s="10"/>
      <c r="G17" s="11"/>
      <c r="H17" s="1"/>
      <c r="I17" s="1"/>
      <c r="J17" s="1"/>
      <c r="K17" s="1"/>
      <c r="L17" s="1"/>
      <c r="M17" s="1"/>
      <c r="N17" s="1"/>
      <c r="U17">
        <v>20581.7</v>
      </c>
      <c r="W17">
        <v>31216.1</v>
      </c>
    </row>
    <row r="18" spans="1:23" ht="15" hidden="1" customHeight="1">
      <c r="A18" s="6"/>
      <c r="B18" s="6"/>
      <c r="C18" s="6"/>
      <c r="D18" s="6"/>
      <c r="E18" s="6"/>
      <c r="F18" s="10"/>
      <c r="G18" s="11"/>
      <c r="H18" s="1"/>
      <c r="I18" s="1"/>
      <c r="J18" s="1"/>
      <c r="K18" s="1"/>
      <c r="L18" s="1"/>
      <c r="M18" s="1"/>
      <c r="N18" s="1"/>
      <c r="U18" s="40">
        <f>U17-U14</f>
        <v>0</v>
      </c>
      <c r="W18" s="40">
        <f>W17-W14</f>
        <v>0</v>
      </c>
    </row>
    <row r="19" spans="1:23" ht="15" hidden="1" customHeight="1">
      <c r="A19" s="6"/>
      <c r="B19" s="6"/>
      <c r="C19" s="6"/>
      <c r="D19" s="6"/>
      <c r="E19" s="6"/>
      <c r="F19" s="10"/>
      <c r="G19" s="11"/>
      <c r="H19" s="1"/>
      <c r="I19" s="1"/>
      <c r="J19" s="1"/>
      <c r="K19" s="1"/>
      <c r="L19" s="1"/>
      <c r="M19" s="1"/>
      <c r="N19" s="1"/>
    </row>
    <row r="20" spans="1:23" ht="15" customHeight="1">
      <c r="A20" s="6"/>
      <c r="B20" s="6"/>
      <c r="C20" s="6"/>
      <c r="D20" s="6"/>
      <c r="E20" s="6"/>
      <c r="F20" s="10"/>
      <c r="G20" s="11"/>
      <c r="H20" s="1"/>
      <c r="I20" s="1"/>
      <c r="J20" s="1"/>
      <c r="K20" s="1"/>
      <c r="L20" s="1"/>
      <c r="M20" s="1"/>
      <c r="N20" s="1"/>
    </row>
    <row r="21" spans="1:23" ht="15" customHeight="1">
      <c r="A21" s="6"/>
      <c r="B21" s="6"/>
      <c r="C21" s="6"/>
      <c r="D21" s="6"/>
      <c r="E21" s="6"/>
      <c r="F21" s="10"/>
      <c r="G21" s="11"/>
      <c r="H21" s="1"/>
      <c r="I21" s="1"/>
      <c r="J21" s="1"/>
      <c r="K21" s="1"/>
      <c r="L21" s="1"/>
      <c r="M21" s="1"/>
      <c r="N21" s="1"/>
    </row>
    <row r="22" spans="1:23" ht="15" customHeight="1">
      <c r="A22" s="6"/>
      <c r="B22" s="6"/>
      <c r="C22" s="6"/>
      <c r="D22" s="6"/>
      <c r="E22" s="6"/>
      <c r="F22" s="10"/>
      <c r="G22" s="11"/>
      <c r="H22" s="1"/>
      <c r="I22" s="1"/>
      <c r="J22" s="1"/>
      <c r="K22" s="1"/>
      <c r="L22" s="1"/>
      <c r="M22" s="1"/>
      <c r="N22" s="1"/>
    </row>
    <row r="23" spans="1:23" ht="15" customHeight="1">
      <c r="A23" s="6"/>
      <c r="B23" s="6"/>
      <c r="C23" s="6"/>
      <c r="D23" s="6"/>
      <c r="E23" s="6"/>
      <c r="F23" s="10"/>
      <c r="G23" s="11"/>
      <c r="H23" s="1"/>
      <c r="I23" s="1"/>
      <c r="J23" s="1"/>
      <c r="K23" s="1"/>
      <c r="L23" s="1"/>
      <c r="M23" s="1"/>
      <c r="N23" s="1"/>
    </row>
    <row r="24" spans="1:23" ht="15" customHeight="1">
      <c r="A24" s="6"/>
      <c r="B24" s="6"/>
      <c r="C24" s="6"/>
      <c r="D24" s="6"/>
      <c r="E24" s="6"/>
      <c r="F24" s="10"/>
      <c r="G24" s="11"/>
      <c r="H24" s="1"/>
      <c r="I24" s="1"/>
      <c r="J24" s="1"/>
      <c r="K24" s="1"/>
      <c r="L24" s="1"/>
      <c r="M24" s="1"/>
      <c r="N24" s="1"/>
    </row>
    <row r="25" spans="1:23" ht="15" customHeight="1">
      <c r="A25" s="6"/>
      <c r="B25" s="6"/>
      <c r="C25" s="6"/>
      <c r="D25" s="6"/>
      <c r="E25" s="6"/>
      <c r="F25" s="10"/>
      <c r="G25" s="11"/>
      <c r="H25" s="1"/>
      <c r="I25" s="1"/>
      <c r="J25" s="1"/>
      <c r="K25" s="1"/>
      <c r="L25" s="1"/>
      <c r="M25" s="1"/>
      <c r="N25" s="1"/>
    </row>
    <row r="26" spans="1:23" ht="15" customHeight="1">
      <c r="A26" s="6"/>
      <c r="B26" s="6"/>
      <c r="C26" s="6"/>
      <c r="D26" s="6"/>
      <c r="E26" s="6"/>
      <c r="F26" s="10"/>
      <c r="G26" s="11"/>
      <c r="H26" s="1"/>
      <c r="I26" s="1"/>
      <c r="J26" s="1"/>
      <c r="K26" s="1"/>
      <c r="L26" s="1"/>
      <c r="M26" s="1"/>
      <c r="N26" s="1"/>
    </row>
    <row r="27" spans="1:23" ht="15" customHeight="1">
      <c r="A27" s="6"/>
      <c r="B27" s="6"/>
      <c r="C27" s="6"/>
      <c r="D27" s="6"/>
      <c r="E27" s="6"/>
      <c r="F27" s="10"/>
      <c r="G27" s="11"/>
      <c r="H27" s="1"/>
      <c r="I27" s="1"/>
      <c r="J27" s="1"/>
      <c r="K27" s="1"/>
      <c r="L27" s="1"/>
      <c r="M27" s="1"/>
      <c r="N27" s="1"/>
    </row>
    <row r="28" spans="1:23" ht="15" customHeight="1">
      <c r="A28" s="6"/>
      <c r="B28" s="6"/>
      <c r="C28" s="6"/>
      <c r="D28" s="6"/>
      <c r="E28" s="6"/>
      <c r="F28" s="10"/>
      <c r="G28" s="11"/>
      <c r="H28" s="1"/>
      <c r="I28" s="1"/>
      <c r="J28" s="1"/>
      <c r="K28" s="1"/>
      <c r="L28" s="1"/>
      <c r="M28" s="1"/>
      <c r="N28" s="1"/>
    </row>
    <row r="29" spans="1:23" ht="15" customHeight="1">
      <c r="A29" s="6"/>
      <c r="B29" s="6"/>
      <c r="C29" s="6"/>
      <c r="D29" s="6"/>
      <c r="E29" s="6"/>
      <c r="F29" s="10"/>
      <c r="G29" s="11"/>
      <c r="H29" s="1"/>
      <c r="I29" s="1"/>
      <c r="J29" s="1"/>
      <c r="K29" s="1"/>
      <c r="L29" s="1"/>
      <c r="M29" s="1"/>
      <c r="N29" s="1"/>
    </row>
    <row r="30" spans="1:23" ht="15" customHeight="1">
      <c r="A30" s="6"/>
      <c r="B30" s="6"/>
      <c r="C30" s="6"/>
      <c r="D30" s="6"/>
      <c r="E30" s="6"/>
      <c r="F30" s="10"/>
      <c r="G30" s="11"/>
      <c r="H30" s="1"/>
      <c r="I30" s="1"/>
      <c r="J30" s="1"/>
      <c r="K30" s="1"/>
      <c r="L30" s="1"/>
      <c r="M30" s="1"/>
      <c r="N30" s="1"/>
    </row>
    <row r="31" spans="1:23" ht="15" customHeight="1">
      <c r="A31" s="6"/>
      <c r="B31" s="6"/>
      <c r="C31" s="6"/>
      <c r="D31" s="6"/>
      <c r="E31" s="6"/>
      <c r="F31" s="10"/>
      <c r="G31" s="11"/>
      <c r="H31" s="1"/>
      <c r="I31" s="1"/>
      <c r="J31" s="1"/>
      <c r="K31" s="1"/>
      <c r="L31" s="1"/>
      <c r="M31" s="1"/>
      <c r="N31" s="1"/>
    </row>
    <row r="32" spans="1:23" ht="15" customHeight="1">
      <c r="A32" s="6"/>
      <c r="B32" s="6"/>
      <c r="C32" s="6"/>
      <c r="D32" s="6"/>
      <c r="E32" s="6"/>
      <c r="F32" s="10"/>
      <c r="G32" s="11"/>
      <c r="H32" s="1"/>
      <c r="I32" s="1"/>
      <c r="J32" s="1"/>
      <c r="K32" s="1"/>
      <c r="L32" s="1"/>
      <c r="M32" s="1"/>
      <c r="N32" s="1"/>
    </row>
    <row r="33" spans="1:14" ht="15" customHeight="1">
      <c r="A33" s="6"/>
      <c r="B33" s="6"/>
      <c r="C33" s="6"/>
      <c r="D33" s="6"/>
      <c r="E33" s="6"/>
      <c r="F33" s="10"/>
      <c r="G33" s="11"/>
      <c r="H33" s="1"/>
      <c r="I33" s="1"/>
      <c r="J33" s="1"/>
      <c r="K33" s="1"/>
      <c r="L33" s="1"/>
      <c r="M33" s="1"/>
      <c r="N33" s="1"/>
    </row>
    <row r="34" spans="1:14" ht="15" customHeight="1">
      <c r="A34" s="6"/>
      <c r="B34" s="6"/>
      <c r="C34" s="6"/>
      <c r="D34" s="6"/>
      <c r="E34" s="6"/>
      <c r="F34" s="10"/>
      <c r="G34" s="11"/>
      <c r="H34" s="1"/>
      <c r="I34" s="1"/>
      <c r="J34" s="1"/>
      <c r="K34" s="1"/>
      <c r="L34" s="1"/>
      <c r="M34" s="1"/>
      <c r="N34" s="1"/>
    </row>
    <row r="35" spans="1:14" ht="15" customHeight="1">
      <c r="A35" s="6"/>
      <c r="B35" s="6"/>
      <c r="C35" s="6"/>
      <c r="D35" s="6"/>
      <c r="E35" s="6"/>
      <c r="F35" s="10"/>
      <c r="G35" s="11"/>
      <c r="H35" s="1"/>
      <c r="I35" s="1"/>
      <c r="J35" s="1"/>
      <c r="K35" s="1"/>
      <c r="L35" s="1"/>
      <c r="M35" s="1"/>
      <c r="N35" s="1"/>
    </row>
    <row r="36" spans="1:14" ht="15" customHeight="1">
      <c r="A36" s="6"/>
      <c r="B36" s="6"/>
      <c r="C36" s="6"/>
      <c r="D36" s="6"/>
      <c r="E36" s="6"/>
      <c r="F36" s="10"/>
      <c r="G36" s="11"/>
      <c r="H36" s="1"/>
      <c r="I36" s="1"/>
      <c r="J36" s="1"/>
      <c r="K36" s="1"/>
      <c r="L36" s="1"/>
      <c r="M36" s="1"/>
      <c r="N36" s="1"/>
    </row>
    <row r="37" spans="1:14" ht="15" customHeight="1">
      <c r="A37" s="6"/>
      <c r="B37" s="6"/>
      <c r="C37" s="6"/>
      <c r="D37" s="6"/>
      <c r="E37" s="6"/>
      <c r="F37" s="10"/>
      <c r="G37" s="11"/>
      <c r="H37" s="1"/>
      <c r="I37" s="1"/>
      <c r="J37" s="1"/>
      <c r="K37" s="1"/>
      <c r="L37" s="1"/>
      <c r="M37" s="1"/>
      <c r="N37" s="1"/>
    </row>
    <row r="38" spans="1:14" ht="15" customHeight="1">
      <c r="A38" s="6"/>
      <c r="B38" s="6"/>
      <c r="C38" s="6"/>
      <c r="D38" s="6"/>
      <c r="E38" s="6"/>
      <c r="F38" s="10"/>
      <c r="G38" s="11"/>
      <c r="H38" s="1"/>
      <c r="I38" s="1"/>
      <c r="J38" s="1"/>
      <c r="K38" s="1"/>
      <c r="L38" s="1"/>
      <c r="M38" s="1"/>
      <c r="N38" s="1"/>
    </row>
    <row r="39" spans="1:14" ht="15" customHeight="1">
      <c r="A39" s="6"/>
      <c r="B39" s="6"/>
      <c r="C39" s="6"/>
      <c r="D39" s="6"/>
      <c r="E39" s="6"/>
      <c r="F39" s="10"/>
      <c r="G39" s="11"/>
      <c r="H39" s="1"/>
      <c r="I39" s="1"/>
      <c r="J39" s="1"/>
      <c r="K39" s="1"/>
      <c r="L39" s="1"/>
      <c r="M39" s="1"/>
      <c r="N39" s="1"/>
    </row>
    <row r="40" spans="1:14" ht="15" customHeight="1">
      <c r="A40" s="6"/>
      <c r="B40" s="6"/>
      <c r="C40" s="6"/>
      <c r="D40" s="6"/>
      <c r="E40" s="6"/>
      <c r="F40" s="10"/>
      <c r="G40" s="11"/>
      <c r="H40" s="1"/>
      <c r="I40" s="1"/>
      <c r="J40" s="1"/>
      <c r="K40" s="1"/>
      <c r="L40" s="1"/>
      <c r="M40" s="1"/>
      <c r="N40" s="1"/>
    </row>
    <row r="41" spans="1:14" ht="15" customHeight="1">
      <c r="A41" s="6"/>
      <c r="B41" s="6"/>
      <c r="C41" s="6"/>
      <c r="D41" s="6"/>
      <c r="E41" s="6"/>
      <c r="F41" s="10"/>
      <c r="G41" s="11"/>
      <c r="H41" s="1"/>
      <c r="I41" s="1"/>
      <c r="J41" s="1"/>
      <c r="K41" s="1"/>
      <c r="L41" s="1"/>
      <c r="M41" s="1"/>
      <c r="N41" s="1"/>
    </row>
    <row r="42" spans="1:14" ht="15" customHeight="1">
      <c r="A42" s="6"/>
      <c r="B42" s="6"/>
      <c r="C42" s="6"/>
      <c r="D42" s="6"/>
      <c r="E42" s="6"/>
      <c r="F42" s="10"/>
      <c r="G42" s="11"/>
      <c r="H42" s="1"/>
      <c r="I42" s="1"/>
      <c r="J42" s="1"/>
      <c r="K42" s="1"/>
      <c r="L42" s="1"/>
      <c r="M42" s="1"/>
      <c r="N42" s="1"/>
    </row>
    <row r="43" spans="1:14" ht="15" customHeight="1">
      <c r="A43" s="6"/>
      <c r="B43" s="6"/>
      <c r="C43" s="6"/>
      <c r="D43" s="6"/>
      <c r="E43" s="6"/>
      <c r="F43" s="10"/>
      <c r="G43" s="11"/>
      <c r="H43" s="1"/>
      <c r="I43" s="1"/>
      <c r="J43" s="1"/>
      <c r="K43" s="1"/>
      <c r="L43" s="1"/>
      <c r="M43" s="1"/>
      <c r="N43" s="1"/>
    </row>
    <row r="44" spans="1:14" ht="15" customHeight="1">
      <c r="A44" s="6"/>
      <c r="B44" s="6"/>
      <c r="C44" s="6"/>
      <c r="D44" s="6"/>
      <c r="E44" s="6"/>
      <c r="F44" s="10"/>
      <c r="G44" s="11"/>
      <c r="H44" s="1"/>
      <c r="I44" s="1"/>
      <c r="J44" s="1"/>
      <c r="K44" s="1"/>
      <c r="L44" s="1"/>
      <c r="M44" s="1"/>
      <c r="N44" s="1"/>
    </row>
    <row r="45" spans="1:14" ht="15" customHeight="1">
      <c r="A45" s="6"/>
      <c r="B45" s="6"/>
      <c r="C45" s="6"/>
      <c r="D45" s="6"/>
      <c r="E45" s="6"/>
      <c r="F45" s="10"/>
      <c r="G45" s="11"/>
      <c r="H45" s="1"/>
      <c r="I45" s="1"/>
      <c r="J45" s="1"/>
      <c r="K45" s="1"/>
      <c r="L45" s="1"/>
      <c r="M45" s="1"/>
      <c r="N45" s="1"/>
    </row>
    <row r="46" spans="1:14" ht="15" customHeight="1">
      <c r="A46" s="6"/>
      <c r="B46" s="6"/>
      <c r="C46" s="6"/>
      <c r="D46" s="6"/>
      <c r="E46" s="6"/>
      <c r="F46" s="10"/>
      <c r="G46" s="11"/>
      <c r="H46" s="1"/>
      <c r="I46" s="1"/>
      <c r="J46" s="1"/>
      <c r="K46" s="1"/>
      <c r="L46" s="1"/>
      <c r="M46" s="1"/>
      <c r="N46" s="1"/>
    </row>
    <row r="47" spans="1:14" ht="15" customHeight="1">
      <c r="A47" s="6"/>
      <c r="B47" s="6"/>
      <c r="C47" s="6"/>
      <c r="D47" s="6"/>
      <c r="E47" s="6"/>
      <c r="F47" s="10"/>
      <c r="G47" s="11"/>
      <c r="H47" s="1"/>
      <c r="I47" s="1"/>
      <c r="J47" s="1"/>
      <c r="K47" s="1"/>
      <c r="L47" s="1"/>
      <c r="M47" s="1"/>
      <c r="N47" s="1"/>
    </row>
    <row r="48" spans="1:14" ht="15" customHeight="1">
      <c r="A48" s="6"/>
      <c r="B48" s="6"/>
      <c r="C48" s="6"/>
      <c r="D48" s="6"/>
      <c r="E48" s="6"/>
      <c r="F48" s="10"/>
      <c r="G48" s="11"/>
      <c r="H48" s="1"/>
      <c r="I48" s="1"/>
      <c r="J48" s="1"/>
      <c r="K48" s="1"/>
      <c r="L48" s="1"/>
      <c r="M48" s="1"/>
      <c r="N48" s="1"/>
    </row>
    <row r="49" spans="1:14" ht="15" customHeight="1">
      <c r="A49" s="6"/>
      <c r="B49" s="6"/>
      <c r="C49" s="6"/>
      <c r="D49" s="6"/>
      <c r="E49" s="6"/>
      <c r="F49" s="10"/>
      <c r="G49" s="11"/>
      <c r="H49" s="1"/>
      <c r="I49" s="1"/>
      <c r="J49" s="1"/>
      <c r="K49" s="1"/>
      <c r="L49" s="1"/>
      <c r="M49" s="1"/>
      <c r="N49" s="1"/>
    </row>
    <row r="50" spans="1:14" ht="15" customHeight="1">
      <c r="A50" s="6"/>
      <c r="B50" s="6"/>
      <c r="C50" s="6"/>
      <c r="D50" s="6"/>
      <c r="E50" s="6"/>
      <c r="F50" s="10"/>
      <c r="G50" s="11"/>
      <c r="H50" s="1"/>
      <c r="I50" s="1"/>
      <c r="J50" s="1"/>
      <c r="K50" s="1"/>
      <c r="L50" s="1"/>
      <c r="M50" s="1"/>
      <c r="N50" s="1"/>
    </row>
    <row r="51" spans="1:14" ht="15" customHeight="1">
      <c r="A51" s="6"/>
      <c r="B51" s="6"/>
      <c r="C51" s="6"/>
      <c r="D51" s="6"/>
      <c r="E51" s="6"/>
      <c r="F51" s="10"/>
      <c r="G51" s="11"/>
      <c r="H51" s="1"/>
      <c r="I51" s="1"/>
      <c r="J51" s="1"/>
      <c r="K51" s="1"/>
      <c r="L51" s="1"/>
      <c r="M51" s="1"/>
      <c r="N51" s="1"/>
    </row>
    <row r="52" spans="1:14" ht="15" customHeight="1">
      <c r="A52" s="6"/>
      <c r="B52" s="6"/>
      <c r="C52" s="6"/>
      <c r="D52" s="6"/>
      <c r="E52" s="6"/>
      <c r="F52" s="10"/>
      <c r="G52" s="11"/>
      <c r="H52" s="1"/>
      <c r="I52" s="1"/>
      <c r="J52" s="1"/>
      <c r="K52" s="1"/>
      <c r="L52" s="1"/>
      <c r="M52" s="1"/>
      <c r="N52" s="1"/>
    </row>
    <row r="53" spans="1:14" ht="15" customHeight="1">
      <c r="A53" s="6"/>
      <c r="B53" s="6"/>
      <c r="C53" s="6"/>
      <c r="D53" s="6"/>
      <c r="E53" s="6"/>
      <c r="F53" s="10"/>
      <c r="G53" s="11"/>
      <c r="H53" s="1"/>
      <c r="I53" s="1"/>
      <c r="J53" s="1"/>
      <c r="K53" s="1"/>
      <c r="L53" s="1"/>
      <c r="M53" s="1"/>
      <c r="N53" s="1"/>
    </row>
    <row r="54" spans="1:14" ht="15" customHeight="1">
      <c r="A54" s="6"/>
      <c r="B54" s="6"/>
      <c r="C54" s="6"/>
      <c r="D54" s="6"/>
      <c r="E54" s="6"/>
      <c r="F54" s="10"/>
      <c r="G54" s="11"/>
      <c r="H54" s="1"/>
      <c r="I54" s="1"/>
      <c r="J54" s="1"/>
      <c r="K54" s="1"/>
      <c r="L54" s="1"/>
      <c r="M54" s="1"/>
      <c r="N54" s="1"/>
    </row>
    <row r="55" spans="1:14" ht="15" customHeight="1">
      <c r="A55" s="6"/>
      <c r="B55" s="6"/>
      <c r="C55" s="6"/>
      <c r="D55" s="6"/>
      <c r="E55" s="6"/>
      <c r="F55" s="10"/>
      <c r="G55" s="11"/>
      <c r="H55" s="1"/>
      <c r="I55" s="1"/>
      <c r="J55" s="1"/>
      <c r="K55" s="1"/>
      <c r="L55" s="1"/>
      <c r="M55" s="1"/>
      <c r="N55" s="1"/>
    </row>
    <row r="56" spans="1:14" ht="15" customHeight="1">
      <c r="A56" s="6"/>
      <c r="B56" s="6"/>
      <c r="C56" s="6"/>
      <c r="D56" s="6"/>
      <c r="E56" s="6"/>
      <c r="F56" s="10"/>
      <c r="G56" s="11"/>
      <c r="H56" s="1"/>
      <c r="I56" s="1"/>
      <c r="J56" s="1"/>
      <c r="K56" s="1"/>
      <c r="L56" s="1"/>
      <c r="M56" s="1"/>
      <c r="N56" s="1"/>
    </row>
    <row r="57" spans="1:14" ht="15" customHeight="1">
      <c r="A57" s="6"/>
      <c r="B57" s="6"/>
      <c r="C57" s="6"/>
      <c r="D57" s="6"/>
      <c r="E57" s="6"/>
      <c r="F57" s="10"/>
      <c r="G57" s="11"/>
      <c r="H57" s="1"/>
      <c r="I57" s="1"/>
      <c r="J57" s="1"/>
      <c r="K57" s="1"/>
      <c r="L57" s="1"/>
      <c r="M57" s="1"/>
      <c r="N57" s="1"/>
    </row>
    <row r="58" spans="1:14" ht="15" customHeight="1">
      <c r="A58" s="6"/>
      <c r="B58" s="6"/>
      <c r="C58" s="6"/>
      <c r="D58" s="6"/>
      <c r="E58" s="6"/>
      <c r="F58" s="10"/>
      <c r="G58" s="11"/>
      <c r="H58" s="1"/>
      <c r="I58" s="1"/>
      <c r="J58" s="1"/>
      <c r="K58" s="1"/>
      <c r="L58" s="1"/>
      <c r="M58" s="1"/>
      <c r="N58" s="1"/>
    </row>
    <row r="59" spans="1:14" ht="15" customHeight="1">
      <c r="A59" s="6"/>
      <c r="B59" s="6"/>
      <c r="C59" s="6"/>
      <c r="D59" s="6"/>
      <c r="E59" s="6"/>
      <c r="F59" s="10"/>
      <c r="G59" s="11"/>
      <c r="H59" s="1"/>
      <c r="I59" s="1"/>
      <c r="J59" s="1"/>
      <c r="K59" s="1"/>
      <c r="L59" s="1"/>
      <c r="M59" s="1"/>
      <c r="N59" s="1"/>
    </row>
    <row r="60" spans="1:14" ht="15" customHeight="1">
      <c r="A60" s="6"/>
      <c r="B60" s="6"/>
      <c r="C60" s="6"/>
      <c r="D60" s="6"/>
      <c r="E60" s="6"/>
      <c r="F60" s="10"/>
      <c r="G60" s="11"/>
      <c r="H60" s="1"/>
      <c r="I60" s="1"/>
      <c r="J60" s="1"/>
      <c r="K60" s="1"/>
      <c r="L60" s="1"/>
      <c r="M60" s="1"/>
      <c r="N60" s="1"/>
    </row>
    <row r="61" spans="1:14" ht="15" customHeight="1">
      <c r="A61" s="6"/>
      <c r="B61" s="6"/>
      <c r="C61" s="6"/>
      <c r="D61" s="6"/>
      <c r="E61" s="6"/>
      <c r="F61" s="10"/>
      <c r="G61" s="11"/>
      <c r="H61" s="1"/>
      <c r="I61" s="1"/>
      <c r="J61" s="1"/>
      <c r="K61" s="1"/>
      <c r="L61" s="1"/>
      <c r="M61" s="1"/>
      <c r="N61" s="1"/>
    </row>
    <row r="62" spans="1:14" ht="15" customHeight="1">
      <c r="A62" s="6"/>
      <c r="B62" s="6"/>
      <c r="C62" s="6"/>
      <c r="D62" s="6"/>
      <c r="E62" s="6"/>
      <c r="F62" s="10"/>
      <c r="G62" s="11"/>
      <c r="H62" s="1"/>
      <c r="I62" s="1"/>
      <c r="J62" s="1"/>
      <c r="K62" s="1"/>
      <c r="L62" s="1"/>
      <c r="M62" s="1"/>
      <c r="N62" s="1"/>
    </row>
    <row r="63" spans="1:14" ht="15" customHeight="1">
      <c r="A63" s="6"/>
      <c r="B63" s="6"/>
      <c r="C63" s="6"/>
      <c r="D63" s="6"/>
      <c r="E63" s="6"/>
      <c r="F63" s="10"/>
      <c r="G63" s="11"/>
      <c r="H63" s="1"/>
      <c r="I63" s="1"/>
      <c r="J63" s="1"/>
      <c r="K63" s="1"/>
      <c r="L63" s="1"/>
      <c r="M63" s="1"/>
      <c r="N63" s="1"/>
    </row>
    <row r="64" spans="1:14" ht="15" customHeight="1">
      <c r="A64" s="6"/>
      <c r="B64" s="6"/>
      <c r="C64" s="6"/>
      <c r="D64" s="6"/>
      <c r="E64" s="6"/>
      <c r="F64" s="10"/>
      <c r="G64" s="11"/>
      <c r="H64" s="1"/>
      <c r="I64" s="1"/>
      <c r="J64" s="1"/>
      <c r="K64" s="1"/>
      <c r="L64" s="1"/>
      <c r="M64" s="1"/>
      <c r="N64" s="1"/>
    </row>
    <row r="65" spans="1:14" ht="15" customHeight="1">
      <c r="A65" s="6"/>
      <c r="B65" s="6"/>
      <c r="C65" s="6"/>
      <c r="D65" s="6"/>
      <c r="E65" s="6"/>
      <c r="F65" s="10"/>
      <c r="G65" s="11"/>
      <c r="H65" s="1"/>
      <c r="I65" s="1"/>
      <c r="J65" s="1"/>
      <c r="K65" s="1"/>
      <c r="L65" s="1"/>
      <c r="M65" s="1"/>
      <c r="N65" s="1"/>
    </row>
    <row r="66" spans="1:14" ht="15" customHeight="1">
      <c r="A66" s="6"/>
      <c r="B66" s="6"/>
      <c r="C66" s="6"/>
      <c r="D66" s="6"/>
      <c r="E66" s="6"/>
      <c r="F66" s="10"/>
      <c r="G66" s="11"/>
      <c r="H66" s="1"/>
      <c r="I66" s="1"/>
      <c r="J66" s="1"/>
      <c r="K66" s="1"/>
      <c r="L66" s="1"/>
      <c r="M66" s="1"/>
      <c r="N66" s="1"/>
    </row>
    <row r="67" spans="1:14" ht="15" customHeight="1">
      <c r="A67" s="6"/>
      <c r="B67" s="6"/>
      <c r="C67" s="6"/>
      <c r="D67" s="6"/>
      <c r="E67" s="6"/>
      <c r="F67" s="10"/>
      <c r="G67" s="11"/>
      <c r="H67" s="1"/>
      <c r="I67" s="1"/>
      <c r="J67" s="1"/>
      <c r="K67" s="1"/>
      <c r="L67" s="1"/>
      <c r="M67" s="1"/>
      <c r="N67" s="1"/>
    </row>
    <row r="68" spans="1:14" ht="15" customHeight="1">
      <c r="A68" s="6"/>
      <c r="B68" s="6"/>
      <c r="C68" s="6"/>
      <c r="D68" s="6"/>
      <c r="E68" s="6"/>
      <c r="F68" s="10"/>
      <c r="G68" s="11"/>
      <c r="H68" s="1"/>
      <c r="I68" s="1"/>
      <c r="J68" s="1"/>
      <c r="K68" s="1"/>
      <c r="L68" s="1"/>
      <c r="M68" s="1"/>
      <c r="N68" s="1"/>
    </row>
    <row r="69" spans="1:14" ht="15" customHeight="1">
      <c r="A69" s="6"/>
      <c r="B69" s="6"/>
      <c r="C69" s="6"/>
      <c r="D69" s="6"/>
      <c r="E69" s="6"/>
      <c r="F69" s="10"/>
      <c r="G69" s="11"/>
      <c r="H69" s="1"/>
      <c r="I69" s="1"/>
      <c r="J69" s="1"/>
      <c r="K69" s="1"/>
      <c r="L69" s="1"/>
      <c r="M69" s="1"/>
      <c r="N69" s="1"/>
    </row>
    <row r="70" spans="1:14" ht="15" customHeight="1">
      <c r="A70" s="6"/>
      <c r="B70" s="6"/>
      <c r="C70" s="6"/>
      <c r="D70" s="6"/>
      <c r="E70" s="6"/>
      <c r="F70" s="10"/>
      <c r="G70" s="11"/>
      <c r="H70" s="1"/>
      <c r="I70" s="1"/>
      <c r="J70" s="1"/>
      <c r="K70" s="1"/>
      <c r="L70" s="1"/>
      <c r="M70" s="1"/>
      <c r="N70" s="1"/>
    </row>
    <row r="71" spans="1:14" ht="15" customHeight="1">
      <c r="A71" s="6"/>
      <c r="B71" s="6"/>
      <c r="C71" s="6"/>
      <c r="D71" s="6"/>
      <c r="E71" s="6"/>
      <c r="F71" s="10"/>
      <c r="G71" s="11"/>
      <c r="H71" s="1"/>
      <c r="I71" s="1"/>
      <c r="J71" s="1"/>
      <c r="K71" s="1"/>
      <c r="L71" s="1"/>
      <c r="M71" s="1"/>
      <c r="N71" s="1"/>
    </row>
    <row r="72" spans="1:14" ht="15" customHeight="1">
      <c r="A72" s="6"/>
      <c r="B72" s="6"/>
      <c r="C72" s="6"/>
      <c r="D72" s="6"/>
      <c r="E72" s="6"/>
      <c r="F72" s="10"/>
      <c r="G72" s="11"/>
      <c r="H72" s="1"/>
      <c r="I72" s="1"/>
      <c r="J72" s="1"/>
      <c r="K72" s="1"/>
      <c r="L72" s="1"/>
      <c r="M72" s="1"/>
      <c r="N72" s="1"/>
    </row>
    <row r="73" spans="1:14" ht="15" customHeight="1">
      <c r="A73" s="6"/>
      <c r="B73" s="6"/>
      <c r="C73" s="6"/>
      <c r="D73" s="6"/>
      <c r="E73" s="6"/>
      <c r="F73" s="10"/>
      <c r="G73" s="11"/>
      <c r="H73" s="1"/>
      <c r="I73" s="1"/>
      <c r="J73" s="1"/>
      <c r="K73" s="1"/>
      <c r="L73" s="1"/>
      <c r="M73" s="1"/>
      <c r="N73" s="1"/>
    </row>
    <row r="74" spans="1:14" ht="15" customHeight="1">
      <c r="A74" s="6"/>
      <c r="B74" s="6"/>
      <c r="C74" s="6"/>
      <c r="D74" s="6"/>
      <c r="E74" s="6"/>
      <c r="F74" s="10"/>
      <c r="G74" s="11"/>
      <c r="H74" s="1"/>
      <c r="I74" s="1"/>
      <c r="J74" s="1"/>
      <c r="K74" s="1"/>
      <c r="L74" s="1"/>
      <c r="M74" s="1"/>
      <c r="N74" s="1"/>
    </row>
    <row r="75" spans="1:14" ht="15" customHeight="1">
      <c r="A75" s="6"/>
      <c r="B75" s="6"/>
      <c r="C75" s="6"/>
      <c r="D75" s="6"/>
      <c r="E75" s="6"/>
      <c r="F75" s="10"/>
      <c r="G75" s="11"/>
      <c r="H75" s="1"/>
      <c r="I75" s="1"/>
      <c r="J75" s="1"/>
      <c r="K75" s="1"/>
      <c r="L75" s="1"/>
      <c r="M75" s="1"/>
      <c r="N75" s="1"/>
    </row>
    <row r="76" spans="1:14" ht="15" customHeight="1">
      <c r="A76" s="6"/>
      <c r="B76" s="6"/>
      <c r="C76" s="6"/>
      <c r="D76" s="6"/>
      <c r="E76" s="6"/>
      <c r="F76" s="10"/>
      <c r="G76" s="11"/>
      <c r="H76" s="1"/>
      <c r="I76" s="1"/>
      <c r="J76" s="1"/>
      <c r="K76" s="1"/>
      <c r="L76" s="1"/>
      <c r="M76" s="1"/>
      <c r="N76" s="1"/>
    </row>
    <row r="77" spans="1:14" ht="15" customHeight="1">
      <c r="A77" s="6"/>
      <c r="B77" s="6"/>
      <c r="C77" s="6"/>
      <c r="D77" s="6"/>
      <c r="E77" s="6"/>
      <c r="F77" s="10"/>
      <c r="G77" s="11"/>
      <c r="H77" s="1"/>
      <c r="I77" s="1"/>
      <c r="J77" s="1"/>
      <c r="K77" s="1"/>
      <c r="L77" s="1"/>
      <c r="M77" s="1"/>
      <c r="N77" s="1"/>
    </row>
    <row r="78" spans="1:14" ht="15" customHeight="1">
      <c r="A78" s="6"/>
      <c r="B78" s="6"/>
      <c r="C78" s="6"/>
      <c r="D78" s="6"/>
      <c r="E78" s="6"/>
      <c r="F78" s="10"/>
      <c r="G78" s="11"/>
      <c r="H78" s="1"/>
      <c r="I78" s="1"/>
      <c r="J78" s="1"/>
      <c r="K78" s="1"/>
      <c r="L78" s="1"/>
      <c r="M78" s="1"/>
      <c r="N78" s="1"/>
    </row>
    <row r="79" spans="1:14" ht="15" customHeight="1">
      <c r="A79" s="6"/>
      <c r="B79" s="6"/>
      <c r="C79" s="6"/>
      <c r="D79" s="6"/>
      <c r="E79" s="6"/>
      <c r="F79" s="10"/>
      <c r="G79" s="11"/>
      <c r="H79" s="1"/>
      <c r="I79" s="1"/>
      <c r="J79" s="1"/>
      <c r="K79" s="1"/>
      <c r="L79" s="1"/>
      <c r="M79" s="1"/>
      <c r="N79" s="1"/>
    </row>
    <row r="80" spans="1:14" ht="15" customHeight="1">
      <c r="A80" s="6"/>
      <c r="B80" s="6"/>
      <c r="C80" s="6"/>
      <c r="D80" s="6"/>
      <c r="E80" s="6"/>
      <c r="F80" s="10"/>
      <c r="G80" s="11"/>
      <c r="H80" s="1"/>
      <c r="I80" s="1"/>
      <c r="J80" s="1"/>
      <c r="K80" s="1"/>
      <c r="L80" s="1"/>
      <c r="M80" s="1"/>
      <c r="N80" s="1"/>
    </row>
    <row r="81" spans="1:14" ht="15" customHeight="1">
      <c r="A81" s="6"/>
      <c r="B81" s="6"/>
      <c r="C81" s="6"/>
      <c r="D81" s="6"/>
      <c r="E81" s="6"/>
      <c r="F81" s="10"/>
      <c r="G81" s="11"/>
      <c r="H81" s="1"/>
      <c r="I81" s="1"/>
      <c r="J81" s="1"/>
      <c r="K81" s="1"/>
      <c r="L81" s="1"/>
      <c r="M81" s="1"/>
      <c r="N81" s="1"/>
    </row>
    <row r="82" spans="1:14" ht="15" customHeight="1">
      <c r="A82" s="6"/>
      <c r="B82" s="6"/>
      <c r="C82" s="6"/>
      <c r="D82" s="6"/>
      <c r="E82" s="6"/>
      <c r="F82" s="10"/>
      <c r="G82" s="11"/>
      <c r="H82" s="1"/>
      <c r="I82" s="1"/>
      <c r="J82" s="1"/>
      <c r="K82" s="1"/>
      <c r="L82" s="1"/>
      <c r="M82" s="1"/>
      <c r="N82" s="1"/>
    </row>
    <row r="83" spans="1:14" ht="15" customHeight="1">
      <c r="A83" s="6"/>
      <c r="B83" s="6"/>
      <c r="C83" s="6"/>
      <c r="D83" s="6"/>
      <c r="E83" s="6"/>
      <c r="F83" s="10"/>
      <c r="G83" s="11"/>
      <c r="H83" s="1"/>
      <c r="I83" s="1"/>
      <c r="J83" s="1"/>
      <c r="K83" s="1"/>
      <c r="L83" s="1"/>
      <c r="M83" s="1"/>
      <c r="N83" s="1"/>
    </row>
    <row r="84" spans="1:14" ht="15" customHeight="1">
      <c r="A84" s="6"/>
      <c r="B84" s="6"/>
      <c r="C84" s="6"/>
      <c r="D84" s="6"/>
      <c r="E84" s="6"/>
      <c r="F84" s="10"/>
      <c r="G84" s="11"/>
      <c r="H84" s="1"/>
      <c r="I84" s="1"/>
      <c r="J84" s="1"/>
      <c r="K84" s="1"/>
      <c r="L84" s="1"/>
      <c r="M84" s="1"/>
      <c r="N84" s="1"/>
    </row>
    <row r="85" spans="1:14" ht="15" customHeight="1">
      <c r="A85" s="6"/>
      <c r="B85" s="6"/>
      <c r="C85" s="6"/>
      <c r="D85" s="6"/>
      <c r="E85" s="6"/>
      <c r="F85" s="10"/>
      <c r="G85" s="11"/>
      <c r="H85" s="1"/>
      <c r="I85" s="1"/>
      <c r="J85" s="1"/>
      <c r="K85" s="1"/>
      <c r="L85" s="1"/>
      <c r="M85" s="1"/>
      <c r="N85" s="1"/>
    </row>
    <row r="86" spans="1:14" ht="15" customHeight="1">
      <c r="A86" s="6"/>
      <c r="B86" s="6"/>
      <c r="C86" s="6"/>
      <c r="D86" s="6"/>
      <c r="E86" s="6"/>
      <c r="F86" s="10"/>
      <c r="G86" s="11"/>
      <c r="H86" s="1"/>
      <c r="I86" s="1"/>
      <c r="J86" s="1"/>
      <c r="K86" s="1"/>
      <c r="L86" s="1"/>
      <c r="M86" s="1"/>
      <c r="N86" s="1"/>
    </row>
    <row r="87" spans="1:14" ht="15" customHeight="1">
      <c r="A87" s="6"/>
      <c r="B87" s="6"/>
      <c r="C87" s="6"/>
      <c r="D87" s="6"/>
      <c r="E87" s="6"/>
      <c r="F87" s="10"/>
      <c r="G87" s="11"/>
      <c r="H87" s="1"/>
      <c r="I87" s="1"/>
      <c r="J87" s="1"/>
      <c r="K87" s="1"/>
      <c r="L87" s="1"/>
      <c r="M87" s="1"/>
      <c r="N87" s="1"/>
    </row>
    <row r="88" spans="1:14" ht="15" customHeight="1">
      <c r="A88" s="6"/>
      <c r="B88" s="6"/>
      <c r="C88" s="6"/>
      <c r="D88" s="6"/>
      <c r="E88" s="6"/>
      <c r="F88" s="10"/>
      <c r="G88" s="11"/>
      <c r="H88" s="1"/>
      <c r="I88" s="1"/>
      <c r="J88" s="1"/>
      <c r="K88" s="1"/>
      <c r="L88" s="1"/>
      <c r="M88" s="1"/>
      <c r="N88" s="1"/>
    </row>
    <row r="89" spans="1:14" ht="15" customHeight="1">
      <c r="A89" s="6"/>
      <c r="B89" s="6"/>
      <c r="C89" s="6"/>
      <c r="D89" s="6"/>
      <c r="E89" s="6"/>
      <c r="F89" s="10"/>
      <c r="G89" s="11"/>
      <c r="H89" s="1"/>
      <c r="I89" s="1"/>
      <c r="J89" s="1"/>
      <c r="K89" s="1"/>
      <c r="L89" s="1"/>
      <c r="M89" s="1"/>
      <c r="N89" s="1"/>
    </row>
    <row r="90" spans="1:14" ht="15" customHeight="1">
      <c r="A90" s="6"/>
      <c r="B90" s="6"/>
      <c r="C90" s="6"/>
      <c r="D90" s="6"/>
      <c r="E90" s="6"/>
      <c r="F90" s="10"/>
      <c r="G90" s="11"/>
      <c r="H90" s="1"/>
      <c r="I90" s="1"/>
      <c r="J90" s="1"/>
      <c r="K90" s="1"/>
      <c r="L90" s="1"/>
      <c r="M90" s="1"/>
      <c r="N90" s="1"/>
    </row>
    <row r="91" spans="1:14" ht="15" customHeight="1">
      <c r="A91" s="6"/>
      <c r="B91" s="6"/>
      <c r="C91" s="6"/>
      <c r="D91" s="6"/>
      <c r="E91" s="6"/>
      <c r="F91" s="10"/>
      <c r="G91" s="11"/>
      <c r="H91" s="1"/>
      <c r="I91" s="1"/>
      <c r="J91" s="1"/>
      <c r="K91" s="1"/>
      <c r="L91" s="1"/>
      <c r="M91" s="1"/>
      <c r="N91" s="1"/>
    </row>
    <row r="92" spans="1:14" ht="15" customHeight="1">
      <c r="A92" s="6"/>
      <c r="B92" s="6"/>
      <c r="C92" s="6"/>
      <c r="D92" s="6"/>
      <c r="E92" s="6"/>
      <c r="F92" s="10"/>
      <c r="G92" s="11"/>
      <c r="H92" s="1"/>
      <c r="I92" s="1"/>
      <c r="J92" s="1"/>
      <c r="K92" s="1"/>
      <c r="L92" s="1"/>
      <c r="M92" s="1"/>
      <c r="N92" s="1"/>
    </row>
    <row r="93" spans="1:14" ht="15" customHeight="1">
      <c r="A93" s="6"/>
      <c r="B93" s="6"/>
      <c r="C93" s="6"/>
      <c r="D93" s="6"/>
      <c r="E93" s="6"/>
      <c r="F93" s="10"/>
      <c r="G93" s="11"/>
      <c r="H93" s="1"/>
      <c r="I93" s="1"/>
      <c r="J93" s="1"/>
      <c r="K93" s="1"/>
      <c r="L93" s="1"/>
      <c r="M93" s="1"/>
      <c r="N93" s="1"/>
    </row>
    <row r="94" spans="1:14" ht="15" customHeight="1">
      <c r="A94" s="6"/>
      <c r="B94" s="6"/>
      <c r="C94" s="6"/>
      <c r="D94" s="6"/>
      <c r="E94" s="6"/>
      <c r="F94" s="10"/>
      <c r="G94" s="11"/>
      <c r="H94" s="1"/>
      <c r="I94" s="1"/>
      <c r="J94" s="1"/>
      <c r="K94" s="1"/>
      <c r="L94" s="1"/>
      <c r="M94" s="1"/>
      <c r="N94" s="1"/>
    </row>
    <row r="95" spans="1:14" ht="15" customHeight="1">
      <c r="A95" s="6"/>
      <c r="B95" s="6"/>
      <c r="C95" s="6"/>
      <c r="D95" s="6"/>
      <c r="E95" s="6"/>
      <c r="F95" s="10"/>
      <c r="G95" s="11"/>
      <c r="H95" s="1"/>
      <c r="I95" s="1"/>
      <c r="J95" s="1"/>
      <c r="K95" s="1"/>
      <c r="L95" s="1"/>
      <c r="M95" s="1"/>
      <c r="N95" s="1"/>
    </row>
    <row r="96" spans="1:14" ht="15" customHeight="1">
      <c r="A96" s="6"/>
      <c r="B96" s="6"/>
      <c r="C96" s="6"/>
      <c r="D96" s="6"/>
      <c r="E96" s="6"/>
      <c r="F96" s="10"/>
      <c r="G96" s="11"/>
      <c r="H96" s="1"/>
      <c r="I96" s="1"/>
      <c r="J96" s="1"/>
      <c r="K96" s="1"/>
      <c r="L96" s="1"/>
      <c r="M96" s="1"/>
      <c r="N96" s="1"/>
    </row>
    <row r="97" spans="1:14" ht="15" customHeight="1">
      <c r="A97" s="6"/>
      <c r="B97" s="6"/>
      <c r="C97" s="6"/>
      <c r="D97" s="6"/>
      <c r="E97" s="6"/>
      <c r="F97" s="10"/>
      <c r="G97" s="11"/>
      <c r="H97" s="1"/>
      <c r="I97" s="1"/>
      <c r="J97" s="1"/>
      <c r="K97" s="1"/>
      <c r="L97" s="1"/>
      <c r="M97" s="1"/>
      <c r="N97" s="1"/>
    </row>
    <row r="98" spans="1:14" ht="15" customHeight="1">
      <c r="A98" s="6"/>
      <c r="B98" s="6"/>
      <c r="C98" s="6"/>
      <c r="D98" s="6"/>
      <c r="E98" s="6"/>
      <c r="F98" s="10"/>
      <c r="G98" s="11"/>
      <c r="H98" s="1"/>
      <c r="I98" s="1"/>
      <c r="J98" s="1"/>
      <c r="K98" s="1"/>
      <c r="L98" s="1"/>
      <c r="M98" s="1"/>
      <c r="N98" s="1"/>
    </row>
    <row r="99" spans="1:14" ht="15" customHeight="1">
      <c r="A99" s="6"/>
      <c r="B99" s="6"/>
      <c r="C99" s="6"/>
      <c r="D99" s="6"/>
      <c r="E99" s="6"/>
      <c r="F99" s="10"/>
      <c r="G99" s="11"/>
      <c r="H99" s="1"/>
      <c r="I99" s="1"/>
      <c r="J99" s="1"/>
      <c r="K99" s="1"/>
      <c r="L99" s="1"/>
      <c r="M99" s="1"/>
      <c r="N99" s="1"/>
    </row>
    <row r="100" spans="1:14" ht="15" customHeight="1">
      <c r="A100" s="6"/>
      <c r="B100" s="6"/>
      <c r="C100" s="6"/>
      <c r="D100" s="6"/>
      <c r="E100" s="6"/>
      <c r="F100" s="10"/>
      <c r="G100" s="11"/>
      <c r="H100" s="1"/>
      <c r="I100" s="1"/>
      <c r="J100" s="1"/>
      <c r="K100" s="1"/>
      <c r="L100" s="1"/>
      <c r="M100" s="1"/>
      <c r="N100" s="1"/>
    </row>
    <row r="101" spans="1:14" ht="15" customHeight="1">
      <c r="A101" s="6"/>
      <c r="B101" s="6"/>
      <c r="C101" s="6"/>
      <c r="D101" s="6"/>
      <c r="E101" s="6"/>
      <c r="F101" s="10"/>
      <c r="G101" s="11"/>
      <c r="H101" s="1"/>
      <c r="I101" s="1"/>
      <c r="J101" s="1"/>
      <c r="K101" s="1"/>
      <c r="L101" s="1"/>
      <c r="M101" s="1"/>
      <c r="N101" s="1"/>
    </row>
    <row r="102" spans="1:14" ht="15" customHeight="1">
      <c r="A102" s="6"/>
      <c r="B102" s="6"/>
      <c r="C102" s="6"/>
      <c r="D102" s="6"/>
      <c r="E102" s="6"/>
      <c r="F102" s="10"/>
      <c r="G102" s="11"/>
      <c r="H102" s="1"/>
      <c r="I102" s="1"/>
      <c r="J102" s="1"/>
      <c r="K102" s="1"/>
      <c r="L102" s="1"/>
      <c r="M102" s="1"/>
      <c r="N102" s="1"/>
    </row>
    <row r="103" spans="1:14" ht="15" customHeight="1">
      <c r="A103" s="6"/>
      <c r="B103" s="6"/>
      <c r="C103" s="6"/>
      <c r="D103" s="6"/>
      <c r="E103" s="6"/>
      <c r="F103" s="10"/>
      <c r="G103" s="11"/>
      <c r="H103" s="1"/>
      <c r="I103" s="1"/>
      <c r="J103" s="1"/>
      <c r="K103" s="1"/>
      <c r="L103" s="1"/>
      <c r="M103" s="1"/>
      <c r="N103" s="1"/>
    </row>
    <row r="104" spans="1:14" ht="15" customHeight="1">
      <c r="A104" s="6"/>
      <c r="B104" s="6"/>
      <c r="C104" s="6"/>
      <c r="D104" s="6"/>
      <c r="E104" s="6"/>
      <c r="F104" s="10"/>
      <c r="G104" s="11"/>
      <c r="H104" s="1"/>
      <c r="I104" s="1"/>
      <c r="J104" s="1"/>
      <c r="K104" s="1"/>
      <c r="L104" s="1"/>
      <c r="M104" s="1"/>
      <c r="N104" s="1"/>
    </row>
    <row r="105" spans="1:14" ht="15" customHeight="1">
      <c r="A105" s="6"/>
      <c r="B105" s="6"/>
      <c r="C105" s="6"/>
      <c r="D105" s="6"/>
      <c r="E105" s="6"/>
      <c r="F105" s="10"/>
      <c r="G105" s="11"/>
      <c r="H105" s="1"/>
      <c r="I105" s="1"/>
      <c r="J105" s="1"/>
      <c r="K105" s="1"/>
      <c r="L105" s="1"/>
      <c r="M105" s="1"/>
      <c r="N105" s="1"/>
    </row>
    <row r="106" spans="1:14" ht="15" customHeight="1"/>
    <row r="107" spans="1:14" ht="15" customHeight="1"/>
    <row r="108" spans="1:14" ht="15" customHeight="1"/>
    <row r="109" spans="1:14" ht="15" customHeight="1"/>
    <row r="110" spans="1:14" ht="15" customHeight="1"/>
    <row r="111" spans="1:14" ht="15" customHeight="1"/>
    <row r="112" spans="1:14" ht="15" customHeight="1"/>
    <row r="113" ht="15" customHeight="1"/>
  </sheetData>
  <mergeCells count="18">
    <mergeCell ref="V5:V6"/>
    <mergeCell ref="W5:W6"/>
    <mergeCell ref="B3:W3"/>
    <mergeCell ref="B5:G6"/>
    <mergeCell ref="U5:U6"/>
    <mergeCell ref="B7:G7"/>
    <mergeCell ref="H5:H6"/>
    <mergeCell ref="I5:I6"/>
    <mergeCell ref="J5:J6"/>
    <mergeCell ref="T5:T6"/>
    <mergeCell ref="N5:N6"/>
    <mergeCell ref="O5:O6"/>
    <mergeCell ref="L5:L6"/>
    <mergeCell ref="M5:M6"/>
    <mergeCell ref="R5:R6"/>
    <mergeCell ref="S5:S6"/>
    <mergeCell ref="P5:P6"/>
    <mergeCell ref="Q5:Q6"/>
  </mergeCells>
  <phoneticPr fontId="0" type="noConversion"/>
  <pageMargins left="0.55118110236220474" right="0.19685039370078741" top="0.98425196850393704" bottom="0.7480314960629921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Хромцова Галина Анатольевна</dc:creator>
  <cp:lastModifiedBy>User</cp:lastModifiedBy>
  <cp:lastPrinted>2014-10-11T06:26:52Z</cp:lastPrinted>
  <dcterms:created xsi:type="dcterms:W3CDTF">2012-10-06T13:24:51Z</dcterms:created>
  <dcterms:modified xsi:type="dcterms:W3CDTF">2014-10-11T06:27:01Z</dcterms:modified>
</cp:coreProperties>
</file>