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50" windowHeight="11745"/>
  </bookViews>
  <sheets>
    <sheet name="Лист1" sheetId="4" r:id="rId1"/>
  </sheets>
  <definedNames>
    <definedName name="_xlnm.Print_Titles" localSheetId="0">Лист1!$2:$3</definedName>
    <definedName name="_xlnm.Print_Area" localSheetId="0">Лист1!$A$1:$AA$85</definedName>
  </definedNames>
  <calcPr calcId="124519"/>
</workbook>
</file>

<file path=xl/calcChain.xml><?xml version="1.0" encoding="utf-8"?>
<calcChain xmlns="http://schemas.openxmlformats.org/spreadsheetml/2006/main">
  <c r="N83" i="4"/>
  <c r="O83"/>
  <c r="Q83"/>
  <c r="R83"/>
  <c r="S83"/>
  <c r="T83"/>
  <c r="U83"/>
  <c r="V83"/>
  <c r="W83"/>
  <c r="N81"/>
  <c r="O81"/>
  <c r="Q81"/>
  <c r="R81"/>
  <c r="S81"/>
  <c r="T81"/>
  <c r="U81"/>
  <c r="V81"/>
  <c r="W81"/>
  <c r="N72"/>
  <c r="O72"/>
  <c r="Q72"/>
  <c r="R72"/>
  <c r="S72"/>
  <c r="T72"/>
  <c r="U72"/>
  <c r="V72"/>
  <c r="W72"/>
  <c r="N56"/>
  <c r="O56"/>
  <c r="Q56"/>
  <c r="R56"/>
  <c r="S56"/>
  <c r="T56"/>
  <c r="U56"/>
  <c r="V56"/>
  <c r="W56"/>
  <c r="N45"/>
  <c r="O45"/>
  <c r="P45"/>
  <c r="Q45"/>
  <c r="R45"/>
  <c r="S45"/>
  <c r="T45"/>
  <c r="U45"/>
  <c r="V45"/>
  <c r="W45"/>
  <c r="N43"/>
  <c r="O43"/>
  <c r="Q43"/>
  <c r="R43"/>
  <c r="S43"/>
  <c r="T43"/>
  <c r="U43"/>
  <c r="V43"/>
  <c r="W43"/>
  <c r="N41"/>
  <c r="O41"/>
  <c r="Q41"/>
  <c r="R41"/>
  <c r="S41"/>
  <c r="T41"/>
  <c r="U41"/>
  <c r="V41"/>
  <c r="W41"/>
  <c r="N38"/>
  <c r="Q38"/>
  <c r="R38"/>
  <c r="S38"/>
  <c r="U38"/>
  <c r="V38"/>
  <c r="W38"/>
  <c r="N35"/>
  <c r="O35"/>
  <c r="Q35"/>
  <c r="R35"/>
  <c r="S35"/>
  <c r="T35"/>
  <c r="U35"/>
  <c r="V35"/>
  <c r="W35"/>
  <c r="N33"/>
  <c r="O33"/>
  <c r="Q33"/>
  <c r="R33"/>
  <c r="S33"/>
  <c r="T33"/>
  <c r="U33"/>
  <c r="V33"/>
  <c r="W33"/>
  <c r="O28"/>
  <c r="Q28"/>
  <c r="R28"/>
  <c r="S28"/>
  <c r="U28"/>
  <c r="V28"/>
  <c r="W28"/>
  <c r="O21"/>
  <c r="R21"/>
  <c r="R19" s="1"/>
  <c r="S21"/>
  <c r="U21"/>
  <c r="V21"/>
  <c r="V19" s="1"/>
  <c r="W21"/>
  <c r="W19" s="1"/>
  <c r="N12"/>
  <c r="O12"/>
  <c r="Q12"/>
  <c r="R12"/>
  <c r="S12"/>
  <c r="T12"/>
  <c r="U12"/>
  <c r="V12"/>
  <c r="W12"/>
  <c r="N7"/>
  <c r="N6" s="1"/>
  <c r="O7"/>
  <c r="Q7"/>
  <c r="Q6"/>
  <c r="R7"/>
  <c r="R6" s="1"/>
  <c r="S7"/>
  <c r="S6" s="1"/>
  <c r="T7"/>
  <c r="T6" s="1"/>
  <c r="U7"/>
  <c r="V7"/>
  <c r="V6" s="1"/>
  <c r="W7"/>
  <c r="W6" s="1"/>
  <c r="Y7"/>
  <c r="Z7"/>
  <c r="AA7"/>
  <c r="X7"/>
  <c r="Y12"/>
  <c r="Z12"/>
  <c r="AA12"/>
  <c r="X12"/>
  <c r="Y33"/>
  <c r="Z33"/>
  <c r="AA33"/>
  <c r="X33"/>
  <c r="Y35"/>
  <c r="Z35"/>
  <c r="AA35"/>
  <c r="X35"/>
  <c r="Y38"/>
  <c r="Z38"/>
  <c r="AA38"/>
  <c r="X38"/>
  <c r="Y41"/>
  <c r="Z41"/>
  <c r="AA41"/>
  <c r="X41"/>
  <c r="Y43"/>
  <c r="Z43"/>
  <c r="AA43"/>
  <c r="X43"/>
  <c r="Y56"/>
  <c r="Z56"/>
  <c r="AA56"/>
  <c r="X56"/>
  <c r="Y72"/>
  <c r="Z72"/>
  <c r="AA72"/>
  <c r="X72"/>
  <c r="Y81"/>
  <c r="Z81"/>
  <c r="AA81"/>
  <c r="X81"/>
  <c r="Y83"/>
  <c r="Z83"/>
  <c r="AA83"/>
  <c r="X83"/>
  <c r="X21"/>
  <c r="Z21"/>
  <c r="AA21"/>
  <c r="X28"/>
  <c r="Y28"/>
  <c r="Z28"/>
  <c r="AA28"/>
  <c r="A5"/>
  <c r="X45"/>
  <c r="Y45"/>
  <c r="Z45"/>
  <c r="AA45"/>
  <c r="E5"/>
  <c r="D5"/>
  <c r="C5"/>
  <c r="B5"/>
  <c r="O39"/>
  <c r="O38" s="1"/>
  <c r="P82"/>
  <c r="P81" s="1"/>
  <c r="P17"/>
  <c r="P16"/>
  <c r="P15"/>
  <c r="P14"/>
  <c r="P12"/>
  <c r="P13"/>
  <c r="P11"/>
  <c r="P10"/>
  <c r="P9"/>
  <c r="P8"/>
  <c r="P37"/>
  <c r="P36"/>
  <c r="P35" s="1"/>
  <c r="P42"/>
  <c r="P41"/>
  <c r="P44"/>
  <c r="P43"/>
  <c r="P34"/>
  <c r="P33"/>
  <c r="P71"/>
  <c r="P70"/>
  <c r="P67"/>
  <c r="P66"/>
  <c r="P63"/>
  <c r="P62"/>
  <c r="P61"/>
  <c r="P58"/>
  <c r="P57"/>
  <c r="P80"/>
  <c r="P79"/>
  <c r="P78"/>
  <c r="P77"/>
  <c r="P76"/>
  <c r="P75"/>
  <c r="P73"/>
  <c r="P72" s="1"/>
  <c r="P85"/>
  <c r="P84"/>
  <c r="Y25"/>
  <c r="Y21" s="1"/>
  <c r="Y19" s="1"/>
  <c r="N30"/>
  <c r="N28" s="1"/>
  <c r="P40"/>
  <c r="T40" s="1"/>
  <c r="T38" s="1"/>
  <c r="P39"/>
  <c r="P38"/>
  <c r="P31"/>
  <c r="T31"/>
  <c r="T28" s="1"/>
  <c r="P30"/>
  <c r="P28" s="1"/>
  <c r="N26"/>
  <c r="N21" s="1"/>
  <c r="P27"/>
  <c r="T27"/>
  <c r="Q26"/>
  <c r="Q21" s="1"/>
  <c r="Q19" s="1"/>
  <c r="Q5" s="1"/>
  <c r="P26"/>
  <c r="T26" s="1"/>
  <c r="T21" s="1"/>
  <c r="T19" s="1"/>
  <c r="T5" s="1"/>
  <c r="P25"/>
  <c r="P23"/>
  <c r="P24"/>
  <c r="P22"/>
  <c r="U6"/>
  <c r="S19"/>
  <c r="U19"/>
  <c r="U5"/>
  <c r="Z6"/>
  <c r="O6"/>
  <c r="Y6"/>
  <c r="AA19"/>
  <c r="P83"/>
  <c r="AA6"/>
  <c r="X6"/>
  <c r="AA5"/>
  <c r="P56"/>
  <c r="P21" l="1"/>
  <c r="P19" s="1"/>
  <c r="P5" s="1"/>
  <c r="P7"/>
  <c r="P6" s="1"/>
  <c r="X19"/>
  <c r="X5" s="1"/>
  <c r="Z19"/>
  <c r="Z5" s="1"/>
  <c r="O19"/>
  <c r="Y5"/>
  <c r="S5"/>
  <c r="W5"/>
  <c r="R5"/>
  <c r="V5"/>
  <c r="O5"/>
  <c r="N19"/>
  <c r="N5" s="1"/>
</calcChain>
</file>

<file path=xl/comments1.xml><?xml version="1.0" encoding="utf-8"?>
<comments xmlns="http://schemas.openxmlformats.org/spreadsheetml/2006/main">
  <authors>
    <author>Долгопольский Александр Олегович</author>
  </authors>
  <commentList>
    <comment ref="T39" authorId="0">
      <text>
        <r>
          <rPr>
            <b/>
            <sz val="9"/>
            <color indexed="81"/>
            <rFont val="Tahoma"/>
            <family val="2"/>
            <charset val="204"/>
          </rPr>
          <t>Остаточная стоимость с учетом лимитов текущего года</t>
        </r>
      </text>
    </comment>
  </commentList>
</comments>
</file>

<file path=xl/sharedStrings.xml><?xml version="1.0" encoding="utf-8"?>
<sst xmlns="http://schemas.openxmlformats.org/spreadsheetml/2006/main" count="542" uniqueCount="218">
  <si>
    <t>ФБ</t>
  </si>
  <si>
    <t>МБ</t>
  </si>
  <si>
    <t>ОБ</t>
  </si>
  <si>
    <t>Процент технической готовности</t>
  </si>
  <si>
    <t>Объем кредиторской задолженности перед подрядчиком на 01.10.2014</t>
  </si>
  <si>
    <t>Лимит на 2014 год</t>
  </si>
  <si>
    <t>2. Предоставление доступного и комфортного жилья 60 процентам семей, проживающих в Архангельской области и желающих улучшить свои жилищные условия, в том числе:</t>
  </si>
  <si>
    <t>Ввод в 2015 году</t>
  </si>
  <si>
    <t>Ввод в 2016 году</t>
  </si>
  <si>
    <t>Ввод в 2017 году</t>
  </si>
  <si>
    <t>Ввод в 2019 году</t>
  </si>
  <si>
    <t>Остаточная стоимость на 01.01.2014</t>
  </si>
  <si>
    <t>Всего</t>
  </si>
  <si>
    <t>Остаточная стоимость на 01.01.2015</t>
  </si>
  <si>
    <t>Выполнено свайное поле, ведутся работы по устройству монолитного железобетонного ростверка. Ввод в 2016 году</t>
  </si>
  <si>
    <t>1.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инфраструктуры, в том числе:</t>
  </si>
  <si>
    <t xml:space="preserve">Проект областной адресной инвестиционной программы на 2015 год и на плановый период 2016 и 2017 годов </t>
  </si>
  <si>
    <t>Краткое описание работ на объекте, год ввода в эксплуатацию</t>
  </si>
  <si>
    <t>Выполняется внутренняя отделка, благоустройство территории первой очереди. По второй очереди выполняются работы нулевого цикла. Ввод в 2015 году</t>
  </si>
  <si>
    <t>ПСД разработана, имеется положительное заключение проверки сметной стоимости. Обеспечение 40 земельных участков дорогой и электроснабжением. Ввод в 2015 году</t>
  </si>
  <si>
    <t>ПСД разработана, имеется положительное заключение проверки сметной стоимости. Обеспечение 35 участков дорогой, водоснабжением, электроснабжением. Ввод в 2016 году</t>
  </si>
  <si>
    <t>ПСД разработана, имеется положительное заключение проверки сметной стоимости. Обеспечение 17 участков грунтовой дорогой. Ввод в 2015 году</t>
  </si>
  <si>
    <t>Строительство объекта начато в 2008 году. В 2015 году запланировано привлечение средств федерального бюджета 50,36 млн. рублей в рамках  ФЦП "Развитие внутреннего и въездного туризма в РФ", местного бюджета - 1,19 млн. руб. Потребность в средствах областного бюджета 3,6 млн. рублей. Ввод в эксплуатацию 2015 год.</t>
  </si>
  <si>
    <t>На объекте устраняются замечания госстройнадзора, ведутся работы по благоустройству территории. Дефицит средств в рамках контракта составляет 3474,22 тыс. рублей.Переходящий объект с 2014 года.</t>
  </si>
  <si>
    <t>Существует потребность финансирования для приобретения еще 4 жилых помещениях для завершения мерпориятия в объеме 4 678,47 тыс. рублей. Переходящий объект с 2014 года. Ввод в 2015 году</t>
  </si>
  <si>
    <t>На объекте выполнены инженерные изыскания, получены технические условия. ЗАО "Гипроздрав" разрабатывается проектно-сметная документация. Правительством АО и ГК "Ростех" разрабатывается проект договора о предоставлении субсидии.</t>
  </si>
  <si>
    <t>Развитие ИЖС, в том числе: 2015 год - 4 жилых дома; 2016 год - 4 жилых дома; 2017 год - 4 жилых дома; 2018 год - 4 жилых дома; 2019 год - 4 жилых дома</t>
  </si>
  <si>
    <t>I. 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(2014 - 2020 годы)"</t>
  </si>
  <si>
    <t>II. Государственная программа Архангельской области "Развитие образования и науки Архангельской области (2013 - 2018 годы)"</t>
  </si>
  <si>
    <t>III. Государственная программа Архангельской области "Культура Русского Севера (2013 - 2020 годы)"</t>
  </si>
  <si>
    <t>IV. Государственная программа Архангельской области "Охрана окружающей среды, воспроизводство и использование природных ресурсов Архангельской области (2014 - 2020 годы)"</t>
  </si>
  <si>
    <t>V. Государственная программа Архангельской области "Устойчивое развитие сельских территорий Архангельской области (2014 - 2017 годы)"</t>
  </si>
  <si>
    <t>VI. Государственная программа Архангельской области "Развитие здравоохранения Архангельской области (2013 - 2020 годы)"</t>
  </si>
  <si>
    <t>VII. Программа модернизации здравоохранения Архангельской области на 2011 - 2016 годы</t>
  </si>
  <si>
    <t>Предотвращение сброса неочищенных канализационных стоков в объеме до 260 тыс. куб. м в год на рельеф местности и в реку Онегу. В настоящее время осуществляется изготовление на заводе станции биологической очистки. Ввод в 2015 году</t>
  </si>
  <si>
    <t>Заказчик</t>
  </si>
  <si>
    <t>Главный распорядитель бюджетных средств</t>
  </si>
  <si>
    <t>Ввод в 2015 году, с учетом коэффициента-дефлятора и дополнительных работ</t>
  </si>
  <si>
    <t>Администрация муниципального образования "Сельское поселение Соловецкое"</t>
  </si>
  <si>
    <t>Министерство топливно-энергетического комплекса и жилищно-коммунального строительства Архангельской области</t>
  </si>
  <si>
    <t>Всего объектов</t>
  </si>
  <si>
    <t>Переходящие с 2014 года</t>
  </si>
  <si>
    <t>Привлечение ФБ</t>
  </si>
  <si>
    <t>Коммунальное хозяйство</t>
  </si>
  <si>
    <t>Жилищное строительство</t>
  </si>
  <si>
    <t>Образование</t>
  </si>
  <si>
    <t>Культура</t>
  </si>
  <si>
    <t>Водохозяйственный комплекс</t>
  </si>
  <si>
    <t>Здравоохранение</t>
  </si>
  <si>
    <t>Дорожное строительство</t>
  </si>
  <si>
    <t>Спорт</t>
  </si>
  <si>
    <t>Контракт будет заключен не ранее 17 октября 2014 года. Ввод в 2015 году</t>
  </si>
  <si>
    <t>Код бюджетной классификации</t>
  </si>
  <si>
    <t>019 0502 0617031 520</t>
  </si>
  <si>
    <t>019 0701 0277031 520</t>
  </si>
  <si>
    <t>019 0702 0277031 520</t>
  </si>
  <si>
    <t>019 0704 0277030 460</t>
  </si>
  <si>
    <t>019 0801 0407030 460</t>
  </si>
  <si>
    <t>019 0502 1037031 520</t>
  </si>
  <si>
    <t>019 0406 1037030 460</t>
  </si>
  <si>
    <t>019 0702 2407031 520</t>
  </si>
  <si>
    <t>019 0901 01Б7030 460</t>
  </si>
  <si>
    <t>019 0901 5307030 820</t>
  </si>
  <si>
    <t>Наличие ПСД</t>
  </si>
  <si>
    <t>не требуется</t>
  </si>
  <si>
    <t>да</t>
  </si>
  <si>
    <t>нет</t>
  </si>
  <si>
    <t>Наличие контракта</t>
  </si>
  <si>
    <t>349 0502 2007031 520</t>
  </si>
  <si>
    <t>349 0406 2007031 520</t>
  </si>
  <si>
    <t>349 0901 2007030 460</t>
  </si>
  <si>
    <t>349 0505 2007030 460</t>
  </si>
  <si>
    <t>349 0409 2007031 520</t>
  </si>
  <si>
    <t>349 0801 2007030 520</t>
  </si>
  <si>
    <t>019 1102 1117031 520</t>
  </si>
  <si>
    <t>019 0409 1117031 520</t>
  </si>
  <si>
    <t>019 0502 1117031 520</t>
  </si>
  <si>
    <t xml:space="preserve">Стоимость строительства </t>
  </si>
  <si>
    <t>VIII. Государственная программа Архангельской области "Развитие транспортной системы Архангельской области (2014 - 2020 годы)"</t>
  </si>
  <si>
    <t>IX. Государственная программа Архангельской области "Развитие инфраструктуры Соловецкого архипелага (2014 - 2019 годы)"</t>
  </si>
  <si>
    <t>X. 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(2014 - 2020 годы)"</t>
  </si>
  <si>
    <t>XI. Адресная программа Архангельской области "Переселение граждан из аварийного жилищного фонда" на 2013 - 2017 годы</t>
  </si>
  <si>
    <t>XII. Ведомственная целевая программа Архангельской области «Выполнение мероприятий по развитию социальной и инженерной инфраструктуры ЗАТО Мирный в рамках федеральной целевой программы «Развитие российских космодромов на 2006-2015 годы»</t>
  </si>
  <si>
    <t>Агентство по транспорту Архангельской области</t>
  </si>
  <si>
    <t>104 0409 1937030 410</t>
  </si>
  <si>
    <t>3. Развитие инженерной инфраструктуры города Архангельска</t>
  </si>
  <si>
    <t>349 0501 2007031 520</t>
  </si>
  <si>
    <t>019 0501 5407030 520</t>
  </si>
  <si>
    <t>019 0409 5407030 520</t>
  </si>
  <si>
    <t>Администрации муниципальных образований</t>
  </si>
  <si>
    <t>075 0702 0277031 520</t>
  </si>
  <si>
    <t>Министерство образования и науки Архангельской области</t>
  </si>
  <si>
    <t>019 0501 0617031 520</t>
  </si>
  <si>
    <t>0501</t>
  </si>
  <si>
    <t>349 0801 2007031 520</t>
  </si>
  <si>
    <t>349 0113 2007031 520</t>
  </si>
  <si>
    <t>Общегосударственные вопросы</t>
  </si>
  <si>
    <t>Всего объектов в 2015 году</t>
  </si>
  <si>
    <t>Заключен контракт на завершение работ на сумму 27 477,44 тыс. рублей. Срок исполнения по контракту - 20 декабря 2014 года. Ввод в 2015 году</t>
  </si>
  <si>
    <t>Ведутся внутренние отделочные работы, монтаж навесного фасада, благоустройство. Ввод в 2015 году</t>
  </si>
  <si>
    <t>Основные работы завершены, ведется процедура к подготовке к вводу в эксплуатацию. Ввод в 2015 году</t>
  </si>
  <si>
    <t>Ведется кладка стен 1-го этажа. В процессе строительства и завершаемые в 2016 году</t>
  </si>
  <si>
    <t>Ведутся свайные работы и устройство ростверков. Завершаемые в 2015 году</t>
  </si>
  <si>
    <t>Выполнена забивка свай, ведется устройство ростверка. Завершаемые в 2015 году</t>
  </si>
  <si>
    <t>Выполнена коробка здания. Завершаемые в 2015 году</t>
  </si>
  <si>
    <t>Год ввода</t>
  </si>
  <si>
    <t xml:space="preserve"> выпуск проектной документации  - 2015 год,          срок реализации проекта - 2015-2020 годы: ввод мощностей  в 2020 году - 22,1 км, в том числе 179,4 п.м. мостов</t>
  </si>
  <si>
    <t xml:space="preserve"> Выпуск проектной документации - 2015 год           Срок реализации проекта - 2018-2019 годы; ввод в 2018 году - 4,4 км; ввод в 2019 году - 3,0 км, в том числе 50,0 п.м. мостов.  </t>
  </si>
  <si>
    <t>срок реализации проекта - 2014-2015 годы; ввод в 2015 году 2 пускового комплекса  - 5,6 км</t>
  </si>
  <si>
    <t xml:space="preserve">в 2015 году выпуск проектной документации на  1 пусковой комплекс, 2018 год - выпуск проектной документации на весь участок км 0 - км 41 </t>
  </si>
  <si>
    <t>срок реализации проекта - 2015 - 2016 годы; ввод в 2016 году - 1,4 км, в том числе 96,7 п. м мостов</t>
  </si>
  <si>
    <t>Срок строительства  - 2017 год, ввод 1,2 км</t>
  </si>
  <si>
    <t>срок реализации проекта - 2016 - 2020 годы; ввод в 2020 году - 23,2 км, в том числе 35,0 п. м мостов Разабтка проектной документации в 2016 году, начало строительства в 2017 году</t>
  </si>
  <si>
    <t>срок реализации проекта - 2015 - 2020 годы; ввод в 2020 году - 5,7 км, в том числе 113,6 п. м мостов</t>
  </si>
  <si>
    <t>срок реализации проекта -  2017 годы; ввод в 2017 году - 0,5 км, в том числе 48,2 п. м мостов</t>
  </si>
  <si>
    <t>срок реализации проекта - 2014 - 2018 годы; ввод в 2018 году - 1,5 км, в том числе 145 п. м мостов</t>
  </si>
  <si>
    <t>Жилищно-коммунальное хозяйство</t>
  </si>
  <si>
    <t>Министерство промышленности и строительства Архангельской области</t>
  </si>
  <si>
    <t>Агентство по развитию Соловецкого архипелага Архангельской области</t>
  </si>
  <si>
    <t xml:space="preserve">Муниципальное образование"Няндомский муниципальный район"  </t>
  </si>
  <si>
    <t xml:space="preserve">Муниципальное образование"Красноборский муниципальный район"  </t>
  </si>
  <si>
    <t>Муниципальное образование"Котлас"</t>
  </si>
  <si>
    <t xml:space="preserve">Муниципальное образование"Каргопольский муниципальный район"  </t>
  </si>
  <si>
    <t xml:space="preserve">Муниципальное образование"Котлас" </t>
  </si>
  <si>
    <t>Муниципальное образование"Каргопольский муниципальный район"</t>
  </si>
  <si>
    <t>Муниципальное образование"Город Новодвинск"</t>
  </si>
  <si>
    <t>Муниципальное образование"Плесецкий муниципальный район"</t>
  </si>
  <si>
    <t>Муниципальное образование"Город Архангельск"</t>
  </si>
  <si>
    <t>Муниципальное образование"Ленский муниципальный район"</t>
  </si>
  <si>
    <t>Муниципальное образование"Вельский муниципальный район"</t>
  </si>
  <si>
    <t>Муниципальное образование"Виноградовский муниципальный район"</t>
  </si>
  <si>
    <t>Муниципальное образование"Коношский муниципальный район"</t>
  </si>
  <si>
    <t>Муниципальное образованиепланирует начать разработку ПСД в 2014 году. В процессе разработки ПСД, строительство не началось</t>
  </si>
  <si>
    <t>Для завершения строительства необходиМуниципальное образованиепредусмотреть 22 136,26 тыс. рублей (с учетом авторского надзора). Ввод в 2014 году</t>
  </si>
  <si>
    <t>Муниципальное образование"Верхнетоемский муниципальный район"</t>
  </si>
  <si>
    <t xml:space="preserve">Муниципальное образование"Вельский муниципальный район" </t>
  </si>
  <si>
    <t>Муниципальное образование"Северодвинск"</t>
  </si>
  <si>
    <t>Муниципальное образование"Устьянский муниципальный район"</t>
  </si>
  <si>
    <t>Муниципальное образование"Мирный"</t>
  </si>
  <si>
    <t>Государственное бюджетное учреждение Архангельской области"Дирекция по развитию Соловецкого архипелага"</t>
  </si>
  <si>
    <t>Государственное бюджетное учреждение Архангельской области"Главное управление капитального строительства"</t>
  </si>
  <si>
    <t>Ведутся работы по внутренней отделке помещений, устройству чистовых полов, малярные работы, установка дверей, строительство крылец, сантехнические и электромонтажные работы, благоустройство. На проверке в Государственное бюджетное учреждение Архангельской области"Главное управление капитального строительства" находятся акты выполненных работ по объекту на сумму 25,0-30,0 млн. рублей, которые планируется подписать до 15.10.2014. Ввод в 2015 году</t>
  </si>
  <si>
    <t>Государственная корпорация «Ростехнологии»</t>
  </si>
  <si>
    <t>ВСЕГО по проекту областной адресной инвестиционной программы на 2015 год и на плановый период 2016 и 2017 годов, в том числе:</t>
  </si>
  <si>
    <t>-</t>
  </si>
  <si>
    <t>2015-2018</t>
  </si>
  <si>
    <t>2015-2019</t>
  </si>
  <si>
    <t>Перечень объектов</t>
  </si>
  <si>
    <t>Отрасль (сфера деятельности)</t>
  </si>
  <si>
    <t xml:space="preserve"> Лимит средств областного бюджета 
на 2015 год, 
тыс. руб.</t>
  </si>
  <si>
    <t xml:space="preserve"> Лимит средств областного бюджета 
на 2017 год, 
тыс. руб.</t>
  </si>
  <si>
    <t xml:space="preserve"> Лимит средств областного бюджета 
на 2016 год,          тыс. руб.</t>
  </si>
  <si>
    <t>1) Няндомский муниципальный район</t>
  </si>
  <si>
    <t xml:space="preserve">2) Красноборский муниципальный район (Черевково) </t>
  </si>
  <si>
    <t>3) Город Котлас</t>
  </si>
  <si>
    <t>4) Каргопольский муниципальный район</t>
  </si>
  <si>
    <t>1) Насосная станция 3 подъема водопровода у Южной котельной г. Котласа</t>
  </si>
  <si>
    <t>2) Водоснабжение поселка Заречный (правобережная часть г. Каргополя)</t>
  </si>
  <si>
    <t>3) 115-квартирный жилой дом в квартале «Ж» г. Новодвинска</t>
  </si>
  <si>
    <t>4) Приобретение на первичном рынке (строительство) жилых помещений для переселения граждан из жилого дома, расположенного по адресу: пос. Обозерский, ул. Северная, д. 37</t>
  </si>
  <si>
    <t>1. Строительство автогородков на территории Архангельской области</t>
  </si>
  <si>
    <t>2. Муниципальные дошкольные образовательные организации Архангельской области, в том числе:</t>
  </si>
  <si>
    <t>1) Строительство детского сада на 220 мест в с. Яренск Ленского района</t>
  </si>
  <si>
    <t>2) Строительство детского сада на 120 мест в г. Вельске</t>
  </si>
  <si>
    <t>3) Строительство детского сада на 220 мест по ул. Портовиков в г. Котласе</t>
  </si>
  <si>
    <t>4) Приобретение детского сада на 240 мест в п. Березник Виноградовского района</t>
  </si>
  <si>
    <t>5) Строительство детского сада на 280 мест в г. Новодвинске</t>
  </si>
  <si>
    <t>6) Строительство школы-сада в правобережной части г. Каргополя по ул. Чеснокова, 12б (100/100)</t>
  </si>
  <si>
    <t>3. Организации общего, основного общего и среднего общего образования Архангельской области</t>
  </si>
  <si>
    <t>1) Строительство художественного профессионального училища резьбы по кости № 27 в селе Ломоносово Холмогорского района Архангельской области (включая услуги по охране объекта)</t>
  </si>
  <si>
    <t>2) Строительство школы на 860 мест в пос. Урдома Ленского района</t>
  </si>
  <si>
    <t>3) Строительство детской школы искусств на 350 учащихся в г. Няндоме</t>
  </si>
  <si>
    <t>4) Строительство школы на 240 мест в п. Ерцево Коношского района</t>
  </si>
  <si>
    <t>1. Пристройка сценическо-зрительного комплекса к основному зданию и реконструкция существующего здания Архангельского областного театра кукол, в том числе проектно-изыскательские работы и прохождение государственной экспертизы проекта</t>
  </si>
  <si>
    <t>1. Канализационные очистные сооружения на 700 куб. м в сутки и главный коллектор в г. Каргополе Архангельской области</t>
  </si>
  <si>
    <t>2. Реконструкция и восстановление причальных берегоукрепительных сооружений, служащих защитой г. Архангельска от паводка. Причалы N 101 - 109, г. Архангельск, Набережная Северной Двины, Красная Пристань</t>
  </si>
  <si>
    <t>1. Строительство школы на 132 места Горковской средней школы в дер. Согра Верхнетоемского района</t>
  </si>
  <si>
    <t>2. Строительство школы в д. Погост Вельского района</t>
  </si>
  <si>
    <t>1. Проектирование, корректировка проектной документации, проведение государственной экспертизы и завершение строительства поликлиники ГБУЗ Архангельской области «Плесецкая центральная районная больница»</t>
  </si>
  <si>
    <t>1. Строительство автомобильной дороги Котлас – Сольвычегодск - Яренск на участке Фоминская - Слободчиково</t>
  </si>
  <si>
    <t>2. Строительство  автомобильной дороги Архангельск (от дер. Рикасиха) - Онега на участке Тамица - Кянда (в том числе разработка проектной документации)</t>
  </si>
  <si>
    <t>3. Реконструкция автомобильной дороги Ильинск - Вилегодск, км 11- км 25</t>
  </si>
  <si>
    <t>4. Разработка проектной документации на строительство автомобильной дороги Котлас - Коряжма, км 0 - км 41</t>
  </si>
  <si>
    <t>5. Строительство  мостового перехода через реку Устья на автомобильной дороге Октябрьский – Мягкославская (Некрасово)  с подъездом к дер. Мягкославская (в том числе разработка проектной документации)</t>
  </si>
  <si>
    <t>6. Строительство автомобильной дороги Подъезд к дер. Боярская от автомобильной дороги Ломоносово - Ровдино</t>
  </si>
  <si>
    <t>7. Строительство автомобильной дороги Карпогоры - Веегора - Лешуконское на участке Чешегоры - Широкое</t>
  </si>
  <si>
    <t>8. Строительство мостового перехода через реку Мысовая на км 92 + 991 автомобильной дороги Карпогоры - Сосновка - Нюхча - граница с Республикой Коми</t>
  </si>
  <si>
    <t>9. Разработка проектной документации на строительство мостового перехода через реку Устья на км 141 + 235 автомобильной дороги Шангалы - Квазеньга - Кизема</t>
  </si>
  <si>
    <t>10. Строительство мостового перехода через реку Устья на км 78 + 350 автомобильной дороги Вельск - Шангалы (в том числе разработка проектной документации)</t>
  </si>
  <si>
    <t>1. Строительство и реконструкция системы водоснабжения поселка Соловецкий</t>
  </si>
  <si>
    <t>2. Строительство канализационных сетей и коллекторов, канализационных очистных сооружений поселка Соловецкий</t>
  </si>
  <si>
    <t>3. Строительство комплекса по переработке и размещению отходов производства и потребления в поселке Соловецкий</t>
  </si>
  <si>
    <t>4. Реконструкция причального комплекса "Тамарин" в поселке Соловецкий</t>
  </si>
  <si>
    <t>5. Строительство причала для маломерного флота в поселке Соловецкий</t>
  </si>
  <si>
    <t>6. Сбор исходно-разрешительной документации, проектирование (в том числе ПИР), экспертиза проекта и строительство технологического причала (включая дноуглубительные работы) в поселке Соловецкий</t>
  </si>
  <si>
    <t>7. Строительство здания участковой больницы на 40 посещений и стационаром на 10 коек в поселке Соловецкий</t>
  </si>
  <si>
    <t>8. Проектирование и реконструкция высвобождаемого старого здания школы под размещение муниципального Дома культуры и областной музыкальной школы поселка Соловецкий</t>
  </si>
  <si>
    <t>9. Проектирование и реконструкция высвобождаемого старого здания детского сада под размещение администрации муниципального образования "Сельское поселение Соловецкое"</t>
  </si>
  <si>
    <t>10. Проектирование и строительство несамоходного стоечного судна с административно-хозяйственными и жилыми помещениями</t>
  </si>
  <si>
    <t>11. Проектирование и строительство новой уличной дорожной сети поселка Соловецкий</t>
  </si>
  <si>
    <t>12. Проектирование и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 (ул. Приморская, д. 4, ул. Сивко, д. 4, ул. Сивко, д. 1)</t>
  </si>
  <si>
    <t>13. Приобретение жилья для граждан, проживающих на территории поселка Соловецкий, выезжающих за его пределы</t>
  </si>
  <si>
    <t>14. Развитие индивидуального жилищного строительства для отдельных категорий граждан поселка Соловецкий</t>
  </si>
  <si>
    <t>15. Реконструкция здания Дома культуры поселка Соловецкий</t>
  </si>
  <si>
    <t>1. Строительство стадиона МОУ ДОД ДЮСШ № 6 в г. Архангельске</t>
  </si>
  <si>
    <t>2. Строительство крытого катка с искусственным льдом ФОК "Звездочка" г.Северодвинск Архангельская область</t>
  </si>
  <si>
    <t>3. Строительство участка автодороги д. Кононовская - д. Малиновка длинной 2,215 км в Устьянском районе</t>
  </si>
  <si>
    <t>4. Очистные сооружения производительностью 50 метров куб. в сутки в правобережной части г. Каргополя</t>
  </si>
  <si>
    <t>5. Наружные сети водопровода и канализации зоны отдыха и туризма в районе центрального парка г. Каргополя</t>
  </si>
  <si>
    <t>6. Создание комплекса обеспечивающей инфраструктуры для туробъектов, включенных в ТРК "Каргополье"</t>
  </si>
  <si>
    <t>7. Строительство автомобильной дороги по проезду Сибиряковцев в обход областной больницы г. Архангельска (протяженностью 720 метров)</t>
  </si>
  <si>
    <t>8. Реконструкция автомобильной дороги по пр. Обводный канал от ул. Шабалина до 1л. Смольный Буян в г. Архангельске</t>
  </si>
  <si>
    <t>1.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</si>
  <si>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Реконструкция зданий жилищного фонда (устройство вентилируемых фасадов многоквартирных домов) в г. Мирный Архангельской области, в том числе по планируемым торгам</t>
  </si>
  <si>
    <t>2. Реконструкция городских автомобильных дорог (ул. Неделина, ул. Гагарина, ул. Ломоносова, ул. Мира, ул. Степанченко) в г. Мирный Архангельской области</t>
  </si>
  <si>
    <t>Государтсвенное казенное учреждение Архангельской области "Дорожное агентство "Архангельскавтодор"</t>
  </si>
  <si>
    <t>5) Обеспечение инженерной инфраструктурой земельного участка в 6 мкр. округа Майская Горка г. Архангельска, выделенного для строительства жилья экономического класса</t>
  </si>
  <si>
    <t>1. Перинатальный центр на 130 коек в                               г. Архангельске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</si>
</sst>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_р_._-;\-* #,##0.0_р_._-;_-* &quot;-&quot;???_р_._-;_-@_-"/>
  </numFmts>
  <fonts count="16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2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0" fontId="4" fillId="0" borderId="0" xfId="0" applyFont="1"/>
    <xf numFmtId="0" fontId="5" fillId="0" borderId="0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ont="1" applyFill="1"/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0" xfId="0" applyNumberFormat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left" vertical="top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49" fontId="12" fillId="0" borderId="0" xfId="0" applyNumberFormat="1" applyFont="1"/>
    <xf numFmtId="0" fontId="11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top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>
      <alignment horizontal="center" wrapText="1"/>
    </xf>
    <xf numFmtId="49" fontId="10" fillId="2" borderId="3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left" vertical="center" indent="1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left" vertical="center" wrapText="1"/>
    </xf>
    <xf numFmtId="165" fontId="1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left" vertical="center"/>
    </xf>
    <xf numFmtId="0" fontId="13" fillId="2" borderId="1" xfId="0" applyNumberFormat="1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 applyProtection="1">
      <alignment horizontal="left" vertical="top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left" vertical="top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64" fontId="10" fillId="2" borderId="3" xfId="0" applyNumberFormat="1" applyFont="1" applyFill="1" applyBorder="1" applyAlignment="1">
      <alignment horizontal="right" vertical="center" wrapText="1"/>
    </xf>
    <xf numFmtId="164" fontId="10" fillId="2" borderId="1" xfId="0" applyNumberFormat="1" applyFont="1" applyFill="1" applyBorder="1" applyAlignment="1">
      <alignment horizontal="right" vertical="center"/>
    </xf>
    <xf numFmtId="164" fontId="14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 indent="1"/>
    </xf>
    <xf numFmtId="164" fontId="14" fillId="0" borderId="1" xfId="0" applyNumberFormat="1" applyFont="1" applyFill="1" applyBorder="1" applyAlignment="1">
      <alignment horizontal="right" vertical="center" indent="1"/>
    </xf>
    <xf numFmtId="164" fontId="14" fillId="0" borderId="1" xfId="0" applyNumberFormat="1" applyFont="1" applyFill="1" applyBorder="1" applyAlignment="1">
      <alignment horizontal="right" vertical="center" wrapText="1" indent="1"/>
    </xf>
    <xf numFmtId="164" fontId="8" fillId="0" borderId="1" xfId="0" applyNumberFormat="1" applyFont="1" applyFill="1" applyBorder="1" applyAlignment="1">
      <alignment horizontal="right" vertical="center" wrapText="1" indent="1"/>
    </xf>
    <xf numFmtId="164" fontId="8" fillId="2" borderId="1" xfId="0" applyNumberFormat="1" applyFont="1" applyFill="1" applyBorder="1" applyAlignment="1">
      <alignment horizontal="right" vertical="center" wrapText="1" indent="1"/>
    </xf>
    <xf numFmtId="164" fontId="13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2" borderId="1" xfId="0" applyNumberFormat="1" applyFont="1" applyFill="1" applyBorder="1" applyAlignment="1">
      <alignment horizontal="right" vertical="center" indent="1"/>
    </xf>
    <xf numFmtId="164" fontId="10" fillId="2" borderId="1" xfId="0" applyNumberFormat="1" applyFont="1" applyFill="1" applyBorder="1" applyAlignment="1">
      <alignment horizontal="right" vertical="center" indent="1"/>
    </xf>
    <xf numFmtId="0" fontId="3" fillId="0" borderId="5" xfId="0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85"/>
  <sheetViews>
    <sheetView showGridLines="0" tabSelected="1" zoomScale="70" zoomScaleNormal="70" workbookViewId="0">
      <pane xSplit="6" ySplit="5" topLeftCell="G83" activePane="bottomRight" state="frozen"/>
      <selection pane="topRight" activeCell="B1" sqref="B1"/>
      <selection pane="bottomLeft" activeCell="A5" sqref="A5"/>
      <selection pane="bottomRight" activeCell="F83" sqref="F83"/>
    </sheetView>
  </sheetViews>
  <sheetFormatPr defaultRowHeight="15" outlineLevelCol="1"/>
  <cols>
    <col min="1" max="5" width="9.140625" style="9" hidden="1" customWidth="1" outlineLevel="1"/>
    <col min="6" max="6" width="58.85546875" style="18" customWidth="1" collapsed="1"/>
    <col min="7" max="7" width="31.5703125" style="13" hidden="1" customWidth="1" outlineLevel="1"/>
    <col min="8" max="8" width="28.42578125" style="17" customWidth="1" collapsed="1"/>
    <col min="9" max="9" width="25.28515625" style="17" customWidth="1"/>
    <col min="10" max="10" width="25.28515625" style="18" customWidth="1"/>
    <col min="11" max="11" width="25.28515625" style="18" hidden="1" customWidth="1" outlineLevel="1"/>
    <col min="12" max="13" width="9.28515625" style="1" hidden="1" customWidth="1" outlineLevel="1"/>
    <col min="14" max="14" width="21.28515625" hidden="1" customWidth="1" outlineLevel="1"/>
    <col min="15" max="15" width="14" hidden="1" customWidth="1" outlineLevel="1"/>
    <col min="16" max="16" width="15.140625" hidden="1" customWidth="1" outlineLevel="1"/>
    <col min="17" max="17" width="13.140625" hidden="1" customWidth="1" outlineLevel="1"/>
    <col min="18" max="18" width="15.140625" hidden="1" customWidth="1" outlineLevel="1"/>
    <col min="19" max="19" width="15" hidden="1" customWidth="1" outlineLevel="1"/>
    <col min="20" max="20" width="19.28515625" hidden="1" customWidth="1" outlineLevel="1"/>
    <col min="21" max="21" width="16.7109375" hidden="1" customWidth="1" outlineLevel="1"/>
    <col min="22" max="22" width="42.28515625" hidden="1" customWidth="1" outlineLevel="1"/>
    <col min="23" max="23" width="12.5703125" style="1" hidden="1" customWidth="1" outlineLevel="1"/>
    <col min="24" max="24" width="17.140625" customWidth="1" collapsed="1"/>
    <col min="25" max="25" width="15.140625" hidden="1" customWidth="1" outlineLevel="1"/>
    <col min="26" max="26" width="16.7109375" customWidth="1" collapsed="1"/>
    <col min="27" max="27" width="16.85546875" customWidth="1"/>
  </cols>
  <sheetData>
    <row r="1" spans="1:41" ht="67.5" customHeight="1">
      <c r="C1" s="10"/>
      <c r="D1" s="10"/>
      <c r="E1" s="10"/>
      <c r="F1" s="107" t="s">
        <v>16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4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s="6" customFormat="1" ht="36.75" customHeight="1">
      <c r="A2" s="118" t="s">
        <v>40</v>
      </c>
      <c r="B2" s="118" t="s">
        <v>97</v>
      </c>
      <c r="C2" s="119" t="s">
        <v>41</v>
      </c>
      <c r="D2" s="119" t="s">
        <v>7</v>
      </c>
      <c r="E2" s="119" t="s">
        <v>42</v>
      </c>
      <c r="F2" s="114" t="s">
        <v>147</v>
      </c>
      <c r="G2" s="116" t="s">
        <v>52</v>
      </c>
      <c r="H2" s="108" t="s">
        <v>35</v>
      </c>
      <c r="I2" s="108" t="s">
        <v>36</v>
      </c>
      <c r="J2" s="108" t="s">
        <v>148</v>
      </c>
      <c r="K2" s="108" t="s">
        <v>105</v>
      </c>
      <c r="L2" s="108" t="s">
        <v>63</v>
      </c>
      <c r="M2" s="108" t="s">
        <v>67</v>
      </c>
      <c r="N2" s="114" t="s">
        <v>77</v>
      </c>
      <c r="O2" s="114" t="s">
        <v>11</v>
      </c>
      <c r="P2" s="115" t="s">
        <v>5</v>
      </c>
      <c r="Q2" s="115"/>
      <c r="R2" s="115"/>
      <c r="S2" s="115"/>
      <c r="T2" s="114" t="s">
        <v>13</v>
      </c>
      <c r="U2" s="114" t="s">
        <v>4</v>
      </c>
      <c r="V2" s="114" t="s">
        <v>17</v>
      </c>
      <c r="W2" s="114" t="s">
        <v>3</v>
      </c>
      <c r="X2" s="110" t="s">
        <v>149</v>
      </c>
      <c r="Y2" s="111"/>
      <c r="Z2" s="114" t="s">
        <v>151</v>
      </c>
      <c r="AA2" s="111" t="s">
        <v>150</v>
      </c>
    </row>
    <row r="3" spans="1:41" s="6" customFormat="1" ht="74.45" customHeight="1">
      <c r="A3" s="118"/>
      <c r="B3" s="118"/>
      <c r="C3" s="120"/>
      <c r="D3" s="120"/>
      <c r="E3" s="120"/>
      <c r="F3" s="114"/>
      <c r="G3" s="117"/>
      <c r="H3" s="109"/>
      <c r="I3" s="109"/>
      <c r="J3" s="109"/>
      <c r="K3" s="109"/>
      <c r="L3" s="109"/>
      <c r="M3" s="109"/>
      <c r="N3" s="114"/>
      <c r="O3" s="114"/>
      <c r="P3" s="21" t="s">
        <v>12</v>
      </c>
      <c r="Q3" s="21" t="s">
        <v>0</v>
      </c>
      <c r="R3" s="21" t="s">
        <v>2</v>
      </c>
      <c r="S3" s="21" t="s">
        <v>1</v>
      </c>
      <c r="T3" s="114"/>
      <c r="U3" s="114"/>
      <c r="V3" s="114"/>
      <c r="W3" s="114"/>
      <c r="X3" s="112"/>
      <c r="Y3" s="113"/>
      <c r="Z3" s="114"/>
      <c r="AA3" s="113"/>
    </row>
    <row r="4" spans="1:41" s="6" customFormat="1" ht="19.149999999999999" customHeight="1">
      <c r="A4" s="19"/>
      <c r="B4" s="19"/>
      <c r="C4" s="20"/>
      <c r="D4" s="20"/>
      <c r="E4" s="20"/>
      <c r="F4" s="22">
        <v>1</v>
      </c>
      <c r="G4" s="23"/>
      <c r="H4" s="22">
        <v>2</v>
      </c>
      <c r="I4" s="22">
        <v>3</v>
      </c>
      <c r="J4" s="22">
        <v>4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91">
        <v>5</v>
      </c>
      <c r="Y4" s="92"/>
      <c r="Z4" s="22">
        <v>6</v>
      </c>
      <c r="AA4" s="92">
        <v>7</v>
      </c>
    </row>
    <row r="5" spans="1:41" ht="60.6" customHeight="1">
      <c r="A5" s="11">
        <f>SUM(A6:A85)</f>
        <v>64</v>
      </c>
      <c r="B5" s="11">
        <f>SUM(B6:B85)</f>
        <v>55</v>
      </c>
      <c r="C5" s="11">
        <f>SUM(C6:C85)</f>
        <v>29</v>
      </c>
      <c r="D5" s="11">
        <f>SUM(D6:D85)</f>
        <v>27</v>
      </c>
      <c r="E5" s="11">
        <f>SUM(E6:E85)</f>
        <v>24</v>
      </c>
      <c r="F5" s="24" t="s">
        <v>143</v>
      </c>
      <c r="G5" s="25"/>
      <c r="H5" s="26"/>
      <c r="I5" s="26"/>
      <c r="J5" s="26"/>
      <c r="K5" s="26"/>
      <c r="L5" s="24"/>
      <c r="M5" s="24"/>
      <c r="N5" s="27">
        <f t="shared" ref="N5:W5" si="0">N19+N38+N83+N72+N56+N33+N43+N41+N35+N6+N81+N45</f>
        <v>14154103.935200002</v>
      </c>
      <c r="O5" s="27">
        <f t="shared" si="0"/>
        <v>2253775.9</v>
      </c>
      <c r="P5" s="27">
        <f t="shared" si="0"/>
        <v>3142257.6849999996</v>
      </c>
      <c r="Q5" s="27">
        <f t="shared" si="0"/>
        <v>818448.40999999992</v>
      </c>
      <c r="R5" s="27">
        <f t="shared" si="0"/>
        <v>2385598.21</v>
      </c>
      <c r="S5" s="27">
        <f t="shared" si="0"/>
        <v>187444.76500000001</v>
      </c>
      <c r="T5" s="27">
        <f t="shared" si="0"/>
        <v>10462022.7952</v>
      </c>
      <c r="U5" s="27">
        <f t="shared" si="0"/>
        <v>21876.260999999991</v>
      </c>
      <c r="V5" s="27">
        <f t="shared" si="0"/>
        <v>0</v>
      </c>
      <c r="W5" s="27">
        <f t="shared" si="0"/>
        <v>449.1</v>
      </c>
      <c r="X5" s="95">
        <f>X19+X38+X83+X72+X56+X33+X43+X41+X35+X6+X81+X45</f>
        <v>2137747.9442000003</v>
      </c>
      <c r="Y5" s="95">
        <f>Y19+Y38+Y83+Y72+Y56+Y33+Y43+Y41+Y35+Y6+Y81+Y45</f>
        <v>4906361.62</v>
      </c>
      <c r="Z5" s="95">
        <f>Z19+Z38+Z83+Z72+Z56+Z33+Z43+Z41+Z35+Z6+Z81+Z45</f>
        <v>362198.69999999995</v>
      </c>
      <c r="AA5" s="95">
        <f>AA19+AA38+AA83+AA72+AA56+AA33+AA43+AA41+AA35+AA6+AA81+AA45</f>
        <v>525979.80000000005</v>
      </c>
    </row>
    <row r="6" spans="1:41" s="3" customFormat="1" ht="90.6" customHeight="1">
      <c r="A6" s="16"/>
      <c r="B6" s="11"/>
      <c r="C6" s="11"/>
      <c r="D6" s="11"/>
      <c r="E6" s="11"/>
      <c r="F6" s="28" t="s">
        <v>27</v>
      </c>
      <c r="G6" s="29"/>
      <c r="H6" s="28"/>
      <c r="I6" s="28"/>
      <c r="J6" s="28"/>
      <c r="K6" s="28"/>
      <c r="L6" s="30"/>
      <c r="M6" s="30"/>
      <c r="N6" s="31">
        <f t="shared" ref="N6:W6" si="1">N7+N12+N18</f>
        <v>587317.7919999999</v>
      </c>
      <c r="O6" s="31">
        <f t="shared" si="1"/>
        <v>0</v>
      </c>
      <c r="P6" s="31">
        <f t="shared" si="1"/>
        <v>64123.065000000002</v>
      </c>
      <c r="Q6" s="31">
        <f t="shared" si="1"/>
        <v>0</v>
      </c>
      <c r="R6" s="31">
        <f t="shared" si="1"/>
        <v>55261.5</v>
      </c>
      <c r="S6" s="31">
        <f t="shared" si="1"/>
        <v>8861.5650000000005</v>
      </c>
      <c r="T6" s="31">
        <f t="shared" si="1"/>
        <v>326900.41200000001</v>
      </c>
      <c r="U6" s="31">
        <f t="shared" si="1"/>
        <v>0</v>
      </c>
      <c r="V6" s="31">
        <f t="shared" si="1"/>
        <v>0</v>
      </c>
      <c r="W6" s="31">
        <f t="shared" si="1"/>
        <v>0</v>
      </c>
      <c r="X6" s="96">
        <f>X7+X12+X18</f>
        <v>231577.421</v>
      </c>
      <c r="Y6" s="96">
        <f>Y7+Y12+Y18</f>
        <v>50360</v>
      </c>
      <c r="Z6" s="96">
        <f>Z7+Z12+Z18</f>
        <v>0</v>
      </c>
      <c r="AA6" s="96">
        <f>AA7+AA12+AA18</f>
        <v>0</v>
      </c>
    </row>
    <row r="7" spans="1:41" ht="133.9" customHeight="1">
      <c r="A7" s="15"/>
      <c r="B7" s="11"/>
      <c r="C7" s="11"/>
      <c r="D7" s="11"/>
      <c r="E7" s="11"/>
      <c r="F7" s="93" t="s">
        <v>15</v>
      </c>
      <c r="G7" s="33"/>
      <c r="H7" s="32"/>
      <c r="I7" s="32"/>
      <c r="J7" s="32"/>
      <c r="K7" s="32"/>
      <c r="L7" s="34"/>
      <c r="M7" s="34"/>
      <c r="N7" s="35">
        <f t="shared" ref="N7:W7" si="2">SUM(N8:N11)</f>
        <v>40872.232000000004</v>
      </c>
      <c r="O7" s="35">
        <f t="shared" si="2"/>
        <v>0</v>
      </c>
      <c r="P7" s="35">
        <f t="shared" si="2"/>
        <v>0</v>
      </c>
      <c r="Q7" s="35">
        <f t="shared" si="2"/>
        <v>0</v>
      </c>
      <c r="R7" s="35">
        <f t="shared" si="2"/>
        <v>0</v>
      </c>
      <c r="S7" s="35">
        <f t="shared" si="2"/>
        <v>0</v>
      </c>
      <c r="T7" s="35">
        <f t="shared" si="2"/>
        <v>40872.232000000004</v>
      </c>
      <c r="U7" s="35">
        <f t="shared" si="2"/>
        <v>0</v>
      </c>
      <c r="V7" s="35">
        <f t="shared" si="2"/>
        <v>0</v>
      </c>
      <c r="W7" s="35">
        <f t="shared" si="2"/>
        <v>0</v>
      </c>
      <c r="X7" s="97">
        <f>SUM(X8:X11)</f>
        <v>30000</v>
      </c>
      <c r="Y7" s="98">
        <f>SUM(Y8:Y11)</f>
        <v>0</v>
      </c>
      <c r="Z7" s="98">
        <f>SUM(Z8:Z11)</f>
        <v>0</v>
      </c>
      <c r="AA7" s="98">
        <f>SUM(AA8:AA11)</f>
        <v>0</v>
      </c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92.45" customHeight="1">
      <c r="A8" s="11">
        <v>1</v>
      </c>
      <c r="B8" s="11">
        <v>1</v>
      </c>
      <c r="C8" s="11"/>
      <c r="D8" s="11">
        <v>1</v>
      </c>
      <c r="E8" s="11"/>
      <c r="F8" s="36" t="s">
        <v>152</v>
      </c>
      <c r="G8" s="37" t="s">
        <v>53</v>
      </c>
      <c r="H8" s="36" t="s">
        <v>119</v>
      </c>
      <c r="I8" s="36" t="s">
        <v>117</v>
      </c>
      <c r="J8" s="36" t="s">
        <v>43</v>
      </c>
      <c r="K8" s="36">
        <v>2015</v>
      </c>
      <c r="L8" s="38" t="s">
        <v>65</v>
      </c>
      <c r="M8" s="38" t="s">
        <v>66</v>
      </c>
      <c r="N8" s="39">
        <v>11991.25</v>
      </c>
      <c r="O8" s="39"/>
      <c r="P8" s="39">
        <f>S8+R8+Q8</f>
        <v>0</v>
      </c>
      <c r="Q8" s="39"/>
      <c r="R8" s="39"/>
      <c r="S8" s="39"/>
      <c r="T8" s="39">
        <v>11991.25</v>
      </c>
      <c r="U8" s="39"/>
      <c r="V8" s="40" t="s">
        <v>19</v>
      </c>
      <c r="W8" s="41"/>
      <c r="X8" s="99">
        <v>10000</v>
      </c>
      <c r="Y8" s="99">
        <v>0</v>
      </c>
      <c r="Z8" s="99">
        <v>0</v>
      </c>
      <c r="AA8" s="99">
        <v>0</v>
      </c>
    </row>
    <row r="9" spans="1:41" ht="92.45" customHeight="1">
      <c r="A9" s="11">
        <v>1</v>
      </c>
      <c r="B9" s="11">
        <v>1</v>
      </c>
      <c r="C9" s="11"/>
      <c r="D9" s="11">
        <v>1</v>
      </c>
      <c r="E9" s="11"/>
      <c r="F9" s="36" t="s">
        <v>153</v>
      </c>
      <c r="G9" s="37" t="s">
        <v>53</v>
      </c>
      <c r="H9" s="36" t="s">
        <v>120</v>
      </c>
      <c r="I9" s="36" t="s">
        <v>117</v>
      </c>
      <c r="J9" s="36" t="s">
        <v>43</v>
      </c>
      <c r="K9" s="36">
        <v>2015</v>
      </c>
      <c r="L9" s="38" t="s">
        <v>65</v>
      </c>
      <c r="M9" s="38" t="s">
        <v>66</v>
      </c>
      <c r="N9" s="39">
        <v>7398.9139999999998</v>
      </c>
      <c r="O9" s="39"/>
      <c r="P9" s="39">
        <f>S9+R9+Q9</f>
        <v>0</v>
      </c>
      <c r="Q9" s="39"/>
      <c r="R9" s="39"/>
      <c r="S9" s="39"/>
      <c r="T9" s="39">
        <v>7398.9139999999998</v>
      </c>
      <c r="U9" s="39"/>
      <c r="V9" s="40" t="s">
        <v>19</v>
      </c>
      <c r="W9" s="41"/>
      <c r="X9" s="99">
        <v>7000</v>
      </c>
      <c r="Y9" s="99">
        <v>0</v>
      </c>
      <c r="Z9" s="99">
        <v>0</v>
      </c>
      <c r="AA9" s="99">
        <v>0</v>
      </c>
    </row>
    <row r="10" spans="1:41" ht="93.6" customHeight="1">
      <c r="A10" s="11">
        <v>1</v>
      </c>
      <c r="B10" s="11">
        <v>1</v>
      </c>
      <c r="C10" s="11"/>
      <c r="D10" s="11"/>
      <c r="E10" s="11"/>
      <c r="F10" s="36" t="s">
        <v>154</v>
      </c>
      <c r="G10" s="37" t="s">
        <v>53</v>
      </c>
      <c r="H10" s="36" t="s">
        <v>121</v>
      </c>
      <c r="I10" s="36" t="s">
        <v>117</v>
      </c>
      <c r="J10" s="36" t="s">
        <v>43</v>
      </c>
      <c r="K10" s="36">
        <v>2016</v>
      </c>
      <c r="L10" s="38" t="s">
        <v>65</v>
      </c>
      <c r="M10" s="38" t="s">
        <v>66</v>
      </c>
      <c r="N10" s="39">
        <v>17652.378000000001</v>
      </c>
      <c r="O10" s="39"/>
      <c r="P10" s="39">
        <f>S10+R10+Q10</f>
        <v>0</v>
      </c>
      <c r="Q10" s="39"/>
      <c r="R10" s="39"/>
      <c r="S10" s="39"/>
      <c r="T10" s="39">
        <v>17652.378000000001</v>
      </c>
      <c r="U10" s="39"/>
      <c r="V10" s="40" t="s">
        <v>20</v>
      </c>
      <c r="W10" s="41"/>
      <c r="X10" s="99">
        <v>10000</v>
      </c>
      <c r="Y10" s="99">
        <v>0</v>
      </c>
      <c r="Z10" s="99">
        <v>0</v>
      </c>
      <c r="AA10" s="99">
        <v>0</v>
      </c>
    </row>
    <row r="11" spans="1:41" s="3" customFormat="1" ht="112.5">
      <c r="A11" s="11">
        <v>1</v>
      </c>
      <c r="B11" s="11">
        <v>1</v>
      </c>
      <c r="C11" s="11"/>
      <c r="D11" s="11">
        <v>1</v>
      </c>
      <c r="E11" s="11"/>
      <c r="F11" s="36" t="s">
        <v>155</v>
      </c>
      <c r="G11" s="37" t="s">
        <v>53</v>
      </c>
      <c r="H11" s="36" t="s">
        <v>122</v>
      </c>
      <c r="I11" s="36" t="s">
        <v>117</v>
      </c>
      <c r="J11" s="36" t="s">
        <v>43</v>
      </c>
      <c r="K11" s="36">
        <v>2015</v>
      </c>
      <c r="L11" s="38" t="s">
        <v>65</v>
      </c>
      <c r="M11" s="38" t="s">
        <v>66</v>
      </c>
      <c r="N11" s="39">
        <v>3829.69</v>
      </c>
      <c r="O11" s="39"/>
      <c r="P11" s="39">
        <f>S11+R11+Q11</f>
        <v>0</v>
      </c>
      <c r="Q11" s="39"/>
      <c r="R11" s="39"/>
      <c r="S11" s="39"/>
      <c r="T11" s="39">
        <v>3829.69</v>
      </c>
      <c r="U11" s="39"/>
      <c r="V11" s="40" t="s">
        <v>21</v>
      </c>
      <c r="W11" s="41"/>
      <c r="X11" s="99">
        <v>3000</v>
      </c>
      <c r="Y11" s="99">
        <v>0</v>
      </c>
      <c r="Z11" s="99">
        <v>0</v>
      </c>
      <c r="AA11" s="99">
        <v>0</v>
      </c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ht="75.599999999999994" customHeight="1">
      <c r="A12" s="11"/>
      <c r="B12" s="11"/>
      <c r="C12" s="11"/>
      <c r="D12" s="11"/>
      <c r="E12" s="11"/>
      <c r="F12" s="93" t="s">
        <v>6</v>
      </c>
      <c r="G12" s="42"/>
      <c r="H12" s="32"/>
      <c r="I12" s="32"/>
      <c r="J12" s="32"/>
      <c r="K12" s="32"/>
      <c r="L12" s="34"/>
      <c r="M12" s="34"/>
      <c r="N12" s="35">
        <f t="shared" ref="N12:W12" si="3">SUM(N13:N17)</f>
        <v>446445.55999999994</v>
      </c>
      <c r="O12" s="35">
        <f t="shared" si="3"/>
        <v>0</v>
      </c>
      <c r="P12" s="35">
        <f t="shared" si="3"/>
        <v>64123.065000000002</v>
      </c>
      <c r="Q12" s="35">
        <f t="shared" si="3"/>
        <v>0</v>
      </c>
      <c r="R12" s="35">
        <f t="shared" si="3"/>
        <v>55261.5</v>
      </c>
      <c r="S12" s="35">
        <f t="shared" si="3"/>
        <v>8861.5650000000005</v>
      </c>
      <c r="T12" s="35">
        <f t="shared" si="3"/>
        <v>186028.18</v>
      </c>
      <c r="U12" s="35">
        <f t="shared" si="3"/>
        <v>0</v>
      </c>
      <c r="V12" s="35">
        <f t="shared" si="3"/>
        <v>0</v>
      </c>
      <c r="W12" s="35">
        <f t="shared" si="3"/>
        <v>0</v>
      </c>
      <c r="X12" s="97">
        <f>SUM(X13:X17)</f>
        <v>101577.421</v>
      </c>
      <c r="Y12" s="98">
        <f>SUM(Y13:Y17)</f>
        <v>50360</v>
      </c>
      <c r="Z12" s="98">
        <f>SUM(Z13:Z17)</f>
        <v>0</v>
      </c>
      <c r="AA12" s="98">
        <f>SUM(AA13:AA17)</f>
        <v>0</v>
      </c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93" customHeight="1">
      <c r="A13" s="11">
        <v>1</v>
      </c>
      <c r="B13" s="11">
        <v>1</v>
      </c>
      <c r="C13" s="11">
        <v>1</v>
      </c>
      <c r="D13" s="11">
        <v>1</v>
      </c>
      <c r="E13" s="11">
        <v>1</v>
      </c>
      <c r="F13" s="36" t="s">
        <v>156</v>
      </c>
      <c r="G13" s="37" t="s">
        <v>53</v>
      </c>
      <c r="H13" s="36" t="s">
        <v>123</v>
      </c>
      <c r="I13" s="36" t="s">
        <v>117</v>
      </c>
      <c r="J13" s="36" t="s">
        <v>43</v>
      </c>
      <c r="K13" s="36">
        <v>2015</v>
      </c>
      <c r="L13" s="38" t="s">
        <v>65</v>
      </c>
      <c r="M13" s="38" t="s">
        <v>65</v>
      </c>
      <c r="N13" s="39">
        <v>137314</v>
      </c>
      <c r="O13" s="39"/>
      <c r="P13" s="39">
        <f>S13+R13+Q13</f>
        <v>21072.5</v>
      </c>
      <c r="Q13" s="39"/>
      <c r="R13" s="43">
        <v>14261.5</v>
      </c>
      <c r="S13" s="44">
        <v>6811</v>
      </c>
      <c r="T13" s="39">
        <v>55150</v>
      </c>
      <c r="U13" s="39"/>
      <c r="V13" s="40" t="s">
        <v>22</v>
      </c>
      <c r="W13" s="41"/>
      <c r="X13" s="99">
        <v>3240</v>
      </c>
      <c r="Y13" s="99">
        <v>50360</v>
      </c>
      <c r="Z13" s="99">
        <v>0</v>
      </c>
      <c r="AA13" s="99">
        <v>0</v>
      </c>
    </row>
    <row r="14" spans="1:41" ht="93.75">
      <c r="A14" s="11">
        <v>1</v>
      </c>
      <c r="B14" s="11">
        <v>1</v>
      </c>
      <c r="C14" s="11"/>
      <c r="D14" s="11"/>
      <c r="E14" s="11"/>
      <c r="F14" s="36" t="s">
        <v>157</v>
      </c>
      <c r="G14" s="37" t="s">
        <v>53</v>
      </c>
      <c r="H14" s="36" t="s">
        <v>124</v>
      </c>
      <c r="I14" s="36" t="s">
        <v>117</v>
      </c>
      <c r="J14" s="36" t="s">
        <v>43</v>
      </c>
      <c r="K14" s="36">
        <v>2017</v>
      </c>
      <c r="L14" s="38" t="s">
        <v>65</v>
      </c>
      <c r="M14" s="38" t="s">
        <v>66</v>
      </c>
      <c r="N14" s="39">
        <v>53379.49</v>
      </c>
      <c r="O14" s="39"/>
      <c r="P14" s="39">
        <f>S14+R14+Q14</f>
        <v>0</v>
      </c>
      <c r="Q14" s="39"/>
      <c r="R14" s="39"/>
      <c r="S14" s="39"/>
      <c r="T14" s="39">
        <v>40725.49</v>
      </c>
      <c r="U14" s="39"/>
      <c r="V14" s="45" t="s">
        <v>9</v>
      </c>
      <c r="W14" s="41"/>
      <c r="X14" s="99">
        <v>9000</v>
      </c>
      <c r="Y14" s="99">
        <v>0</v>
      </c>
      <c r="Z14" s="99">
        <v>0</v>
      </c>
      <c r="AA14" s="99">
        <v>0</v>
      </c>
    </row>
    <row r="15" spans="1:41" ht="91.9" customHeight="1">
      <c r="A15" s="11">
        <v>1</v>
      </c>
      <c r="B15" s="11">
        <v>1</v>
      </c>
      <c r="C15" s="11">
        <v>1</v>
      </c>
      <c r="D15" s="11">
        <v>1</v>
      </c>
      <c r="E15" s="11"/>
      <c r="F15" s="36" t="s">
        <v>158</v>
      </c>
      <c r="G15" s="37" t="s">
        <v>92</v>
      </c>
      <c r="H15" s="36" t="s">
        <v>125</v>
      </c>
      <c r="I15" s="36" t="s">
        <v>117</v>
      </c>
      <c r="J15" s="36" t="s">
        <v>44</v>
      </c>
      <c r="K15" s="36">
        <v>2015</v>
      </c>
      <c r="L15" s="38" t="s">
        <v>65</v>
      </c>
      <c r="M15" s="38" t="s">
        <v>65</v>
      </c>
      <c r="N15" s="39">
        <v>169073.6</v>
      </c>
      <c r="O15" s="39"/>
      <c r="P15" s="39">
        <f>S15+R15+Q15</f>
        <v>31792.064999999999</v>
      </c>
      <c r="Q15" s="39"/>
      <c r="R15" s="39">
        <v>30000</v>
      </c>
      <c r="S15" s="39">
        <v>1792.0650000000001</v>
      </c>
      <c r="T15" s="39">
        <v>3474.22</v>
      </c>
      <c r="U15" s="39"/>
      <c r="V15" s="46" t="s">
        <v>23</v>
      </c>
      <c r="W15" s="41"/>
      <c r="X15" s="99">
        <v>3126.7979999999998</v>
      </c>
      <c r="Y15" s="99">
        <v>0</v>
      </c>
      <c r="Z15" s="99">
        <v>0</v>
      </c>
      <c r="AA15" s="99">
        <v>0</v>
      </c>
    </row>
    <row r="16" spans="1:41" ht="93.6" customHeight="1">
      <c r="A16" s="11">
        <v>1</v>
      </c>
      <c r="B16" s="11">
        <v>1</v>
      </c>
      <c r="C16" s="11">
        <v>1</v>
      </c>
      <c r="D16" s="11">
        <v>1</v>
      </c>
      <c r="E16" s="11"/>
      <c r="F16" s="36" t="s">
        <v>159</v>
      </c>
      <c r="G16" s="37" t="s">
        <v>92</v>
      </c>
      <c r="H16" s="36" t="s">
        <v>126</v>
      </c>
      <c r="I16" s="36" t="s">
        <v>117</v>
      </c>
      <c r="J16" s="36" t="s">
        <v>44</v>
      </c>
      <c r="K16" s="36">
        <v>2015</v>
      </c>
      <c r="L16" s="38" t="s">
        <v>64</v>
      </c>
      <c r="M16" s="38" t="s">
        <v>66</v>
      </c>
      <c r="N16" s="39">
        <v>4678.47</v>
      </c>
      <c r="O16" s="39"/>
      <c r="P16" s="39">
        <f>S16+R16+Q16</f>
        <v>11258.5</v>
      </c>
      <c r="Q16" s="39"/>
      <c r="R16" s="39">
        <v>11000</v>
      </c>
      <c r="S16" s="39">
        <v>258.5</v>
      </c>
      <c r="T16" s="39">
        <v>4678.47</v>
      </c>
      <c r="U16" s="39"/>
      <c r="V16" s="40" t="s">
        <v>24</v>
      </c>
      <c r="W16" s="41"/>
      <c r="X16" s="99">
        <v>4210.6230000000005</v>
      </c>
      <c r="Y16" s="99">
        <v>0</v>
      </c>
      <c r="Z16" s="99">
        <v>0</v>
      </c>
      <c r="AA16" s="99">
        <v>0</v>
      </c>
    </row>
    <row r="17" spans="1:41" s="3" customFormat="1" ht="94.15" customHeight="1">
      <c r="A17" s="11">
        <v>1</v>
      </c>
      <c r="B17" s="11">
        <v>1</v>
      </c>
      <c r="C17" s="11"/>
      <c r="D17" s="11"/>
      <c r="E17" s="11"/>
      <c r="F17" s="36" t="s">
        <v>216</v>
      </c>
      <c r="G17" s="37" t="s">
        <v>53</v>
      </c>
      <c r="H17" s="36" t="s">
        <v>127</v>
      </c>
      <c r="I17" s="36" t="s">
        <v>117</v>
      </c>
      <c r="J17" s="36" t="s">
        <v>43</v>
      </c>
      <c r="K17" s="36"/>
      <c r="L17" s="38"/>
      <c r="M17" s="38"/>
      <c r="N17" s="39">
        <v>82000</v>
      </c>
      <c r="O17" s="39"/>
      <c r="P17" s="39">
        <f>S17+R17+Q17</f>
        <v>0</v>
      </c>
      <c r="Q17" s="39"/>
      <c r="R17" s="39"/>
      <c r="S17" s="39"/>
      <c r="T17" s="39">
        <v>82000</v>
      </c>
      <c r="U17" s="39"/>
      <c r="V17" s="47"/>
      <c r="W17" s="41"/>
      <c r="X17" s="99">
        <v>82000</v>
      </c>
      <c r="Y17" s="99"/>
      <c r="Z17" s="99">
        <v>0</v>
      </c>
      <c r="AA17" s="99">
        <v>0</v>
      </c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s="3" customFormat="1" ht="94.15" customHeight="1">
      <c r="A18" s="11">
        <v>1</v>
      </c>
      <c r="B18" s="11">
        <v>1</v>
      </c>
      <c r="C18" s="11"/>
      <c r="D18" s="11"/>
      <c r="E18" s="11"/>
      <c r="F18" s="93" t="s">
        <v>85</v>
      </c>
      <c r="G18" s="48" t="s">
        <v>53</v>
      </c>
      <c r="H18" s="36" t="s">
        <v>127</v>
      </c>
      <c r="I18" s="36" t="s">
        <v>117</v>
      </c>
      <c r="J18" s="36" t="s">
        <v>43</v>
      </c>
      <c r="K18" s="36"/>
      <c r="L18" s="38"/>
      <c r="M18" s="38"/>
      <c r="N18" s="39">
        <v>100000</v>
      </c>
      <c r="O18" s="39"/>
      <c r="P18" s="39"/>
      <c r="Q18" s="39"/>
      <c r="R18" s="39"/>
      <c r="S18" s="39"/>
      <c r="T18" s="39">
        <v>100000</v>
      </c>
      <c r="U18" s="39"/>
      <c r="V18" s="41"/>
      <c r="W18" s="41"/>
      <c r="X18" s="100">
        <v>100000</v>
      </c>
      <c r="Y18" s="99"/>
      <c r="Z18" s="99">
        <v>0</v>
      </c>
      <c r="AA18" s="99">
        <v>0</v>
      </c>
    </row>
    <row r="19" spans="1:41" ht="56.45" customHeight="1">
      <c r="A19" s="11"/>
      <c r="B19" s="11"/>
      <c r="C19" s="11"/>
      <c r="D19" s="11"/>
      <c r="E19" s="11"/>
      <c r="F19" s="26" t="s">
        <v>28</v>
      </c>
      <c r="G19" s="49"/>
      <c r="H19" s="26"/>
      <c r="I19" s="26"/>
      <c r="J19" s="26"/>
      <c r="K19" s="26"/>
      <c r="L19" s="24"/>
      <c r="M19" s="24"/>
      <c r="N19" s="27">
        <f t="shared" ref="N19:AA19" si="4">N21+N28+N20</f>
        <v>2474835.0099999998</v>
      </c>
      <c r="O19" s="27">
        <f t="shared" si="4"/>
        <v>1942838.4</v>
      </c>
      <c r="P19" s="27">
        <f t="shared" si="4"/>
        <v>576660.45000000007</v>
      </c>
      <c r="Q19" s="27">
        <f t="shared" si="4"/>
        <v>261787.3</v>
      </c>
      <c r="R19" s="27">
        <f t="shared" si="4"/>
        <v>185992.95</v>
      </c>
      <c r="S19" s="27">
        <f t="shared" si="4"/>
        <v>151980.20000000001</v>
      </c>
      <c r="T19" s="27">
        <f t="shared" si="4"/>
        <v>1116719.3899999999</v>
      </c>
      <c r="U19" s="27">
        <f t="shared" si="4"/>
        <v>11266.260999999991</v>
      </c>
      <c r="V19" s="27">
        <f t="shared" si="4"/>
        <v>0</v>
      </c>
      <c r="W19" s="27">
        <f t="shared" si="4"/>
        <v>285.60000000000002</v>
      </c>
      <c r="X19" s="95">
        <f t="shared" si="4"/>
        <v>352285.58999999997</v>
      </c>
      <c r="Y19" s="95">
        <f t="shared" si="4"/>
        <v>419000</v>
      </c>
      <c r="Z19" s="95">
        <f t="shared" si="4"/>
        <v>0</v>
      </c>
      <c r="AA19" s="95">
        <f t="shared" si="4"/>
        <v>0</v>
      </c>
    </row>
    <row r="20" spans="1:41" s="3" customFormat="1" ht="93.75">
      <c r="A20" s="11">
        <v>1</v>
      </c>
      <c r="B20" s="11">
        <v>1</v>
      </c>
      <c r="C20" s="11"/>
      <c r="D20" s="11"/>
      <c r="E20" s="11"/>
      <c r="F20" s="94" t="s">
        <v>160</v>
      </c>
      <c r="G20" s="51" t="s">
        <v>90</v>
      </c>
      <c r="H20" s="52" t="s">
        <v>89</v>
      </c>
      <c r="I20" s="36" t="s">
        <v>91</v>
      </c>
      <c r="J20" s="36" t="s">
        <v>45</v>
      </c>
      <c r="K20" s="36"/>
      <c r="L20" s="38"/>
      <c r="M20" s="38"/>
      <c r="N20" s="53"/>
      <c r="O20" s="53"/>
      <c r="P20" s="53"/>
      <c r="Q20" s="53"/>
      <c r="R20" s="53"/>
      <c r="S20" s="53"/>
      <c r="T20" s="53"/>
      <c r="U20" s="53"/>
      <c r="V20" s="54"/>
      <c r="W20" s="41"/>
      <c r="X20" s="101">
        <v>6184</v>
      </c>
      <c r="Y20" s="102"/>
      <c r="Z20" s="102">
        <v>0</v>
      </c>
      <c r="AA20" s="102">
        <v>0</v>
      </c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spans="1:41" ht="58.5">
      <c r="A21" s="11"/>
      <c r="B21" s="11"/>
      <c r="C21" s="11"/>
      <c r="D21" s="11"/>
      <c r="E21" s="11"/>
      <c r="F21" s="94" t="s">
        <v>161</v>
      </c>
      <c r="G21" s="55"/>
      <c r="H21" s="50"/>
      <c r="I21" s="50"/>
      <c r="J21" s="50"/>
      <c r="K21" s="50"/>
      <c r="L21" s="56"/>
      <c r="M21" s="56"/>
      <c r="N21" s="57">
        <f t="shared" ref="N21:AA21" si="5">SUM(N22:N27)</f>
        <v>1192049.69</v>
      </c>
      <c r="O21" s="57">
        <f t="shared" si="5"/>
        <v>1166101.96</v>
      </c>
      <c r="P21" s="57">
        <f t="shared" si="5"/>
        <v>395486.9</v>
      </c>
      <c r="Q21" s="57">
        <f t="shared" si="5"/>
        <v>261787.3</v>
      </c>
      <c r="R21" s="57">
        <f t="shared" si="5"/>
        <v>119486.6</v>
      </c>
      <c r="S21" s="57">
        <f t="shared" si="5"/>
        <v>14213</v>
      </c>
      <c r="T21" s="57">
        <f t="shared" si="5"/>
        <v>780558.09</v>
      </c>
      <c r="U21" s="57">
        <f t="shared" si="5"/>
        <v>0</v>
      </c>
      <c r="V21" s="57">
        <f t="shared" si="5"/>
        <v>0</v>
      </c>
      <c r="W21" s="57">
        <f t="shared" si="5"/>
        <v>115.6</v>
      </c>
      <c r="X21" s="97">
        <f t="shared" si="5"/>
        <v>200000</v>
      </c>
      <c r="Y21" s="97">
        <f t="shared" si="5"/>
        <v>419000</v>
      </c>
      <c r="Z21" s="102">
        <f t="shared" si="5"/>
        <v>0</v>
      </c>
      <c r="AA21" s="102">
        <f t="shared" si="5"/>
        <v>0</v>
      </c>
    </row>
    <row r="22" spans="1:41" ht="93.75">
      <c r="A22" s="11">
        <v>1</v>
      </c>
      <c r="B22" s="11">
        <v>1</v>
      </c>
      <c r="C22" s="11">
        <v>1</v>
      </c>
      <c r="D22" s="11">
        <v>1</v>
      </c>
      <c r="E22" s="11">
        <v>1</v>
      </c>
      <c r="F22" s="52" t="s">
        <v>162</v>
      </c>
      <c r="G22" s="58" t="s">
        <v>54</v>
      </c>
      <c r="H22" s="52" t="s">
        <v>128</v>
      </c>
      <c r="I22" s="36" t="s">
        <v>117</v>
      </c>
      <c r="J22" s="36" t="s">
        <v>45</v>
      </c>
      <c r="K22" s="36">
        <v>2015</v>
      </c>
      <c r="L22" s="38" t="s">
        <v>65</v>
      </c>
      <c r="M22" s="38" t="s">
        <v>65</v>
      </c>
      <c r="N22" s="53">
        <v>235666</v>
      </c>
      <c r="O22" s="53">
        <v>229661.85</v>
      </c>
      <c r="P22" s="53">
        <f>SUM(Q22:S22)</f>
        <v>53283.3</v>
      </c>
      <c r="Q22" s="53">
        <v>43083.3</v>
      </c>
      <c r="R22" s="53">
        <v>10000</v>
      </c>
      <c r="S22" s="53">
        <v>200</v>
      </c>
      <c r="T22" s="53">
        <v>182382.7</v>
      </c>
      <c r="U22" s="53">
        <v>0</v>
      </c>
      <c r="V22" s="54" t="s">
        <v>102</v>
      </c>
      <c r="W22" s="21">
        <v>14.3</v>
      </c>
      <c r="X22" s="102">
        <v>52000</v>
      </c>
      <c r="Y22" s="102">
        <v>130000</v>
      </c>
      <c r="Z22" s="102">
        <v>0</v>
      </c>
      <c r="AA22" s="102">
        <v>0</v>
      </c>
    </row>
    <row r="23" spans="1:41" ht="93.75">
      <c r="A23" s="11">
        <v>1</v>
      </c>
      <c r="B23" s="11">
        <v>1</v>
      </c>
      <c r="C23" s="11">
        <v>1</v>
      </c>
      <c r="D23" s="11">
        <v>1</v>
      </c>
      <c r="E23" s="11">
        <v>1</v>
      </c>
      <c r="F23" s="52" t="s">
        <v>163</v>
      </c>
      <c r="G23" s="58" t="s">
        <v>54</v>
      </c>
      <c r="H23" s="52" t="s">
        <v>129</v>
      </c>
      <c r="I23" s="36" t="s">
        <v>117</v>
      </c>
      <c r="J23" s="36" t="s">
        <v>45</v>
      </c>
      <c r="K23" s="36">
        <v>2015</v>
      </c>
      <c r="L23" s="38" t="s">
        <v>65</v>
      </c>
      <c r="M23" s="38" t="s">
        <v>65</v>
      </c>
      <c r="N23" s="53">
        <v>120666.5</v>
      </c>
      <c r="O23" s="53">
        <v>114076.11</v>
      </c>
      <c r="P23" s="53">
        <f>SUM(Q23:S23)</f>
        <v>62480</v>
      </c>
      <c r="Q23" s="53">
        <v>50000</v>
      </c>
      <c r="R23" s="53">
        <v>12000</v>
      </c>
      <c r="S23" s="53">
        <v>480</v>
      </c>
      <c r="T23" s="53">
        <v>58186.5</v>
      </c>
      <c r="U23" s="53">
        <v>0</v>
      </c>
      <c r="V23" s="54" t="s">
        <v>103</v>
      </c>
      <c r="W23" s="21">
        <v>10.199999999999999</v>
      </c>
      <c r="X23" s="102">
        <v>8000</v>
      </c>
      <c r="Y23" s="102">
        <v>50000</v>
      </c>
      <c r="Z23" s="102">
        <v>0</v>
      </c>
      <c r="AA23" s="102">
        <v>0</v>
      </c>
    </row>
    <row r="24" spans="1:41" ht="93.75">
      <c r="A24" s="11">
        <v>1</v>
      </c>
      <c r="B24" s="11">
        <v>1</v>
      </c>
      <c r="C24" s="11">
        <v>1</v>
      </c>
      <c r="D24" s="11">
        <v>1</v>
      </c>
      <c r="E24" s="11">
        <v>1</v>
      </c>
      <c r="F24" s="52" t="s">
        <v>164</v>
      </c>
      <c r="G24" s="58" t="s">
        <v>54</v>
      </c>
      <c r="H24" s="52" t="s">
        <v>121</v>
      </c>
      <c r="I24" s="36" t="s">
        <v>117</v>
      </c>
      <c r="J24" s="36" t="s">
        <v>45</v>
      </c>
      <c r="K24" s="36">
        <v>2015</v>
      </c>
      <c r="L24" s="38" t="s">
        <v>65</v>
      </c>
      <c r="M24" s="38" t="s">
        <v>65</v>
      </c>
      <c r="N24" s="53">
        <v>166671.5</v>
      </c>
      <c r="O24" s="53">
        <v>153319.31</v>
      </c>
      <c r="P24" s="53">
        <f>SUM(Q24:S24)</f>
        <v>49015.8</v>
      </c>
      <c r="Q24" s="53">
        <v>0</v>
      </c>
      <c r="R24" s="53">
        <v>40968.800000000003</v>
      </c>
      <c r="S24" s="53">
        <v>8047</v>
      </c>
      <c r="T24" s="53">
        <v>101752</v>
      </c>
      <c r="U24" s="53">
        <v>0</v>
      </c>
      <c r="V24" s="54" t="s">
        <v>104</v>
      </c>
      <c r="W24" s="21">
        <v>50</v>
      </c>
      <c r="X24" s="102">
        <v>58500</v>
      </c>
      <c r="Y24" s="102">
        <v>43000</v>
      </c>
      <c r="Z24" s="102">
        <v>0</v>
      </c>
      <c r="AA24" s="102">
        <v>0</v>
      </c>
    </row>
    <row r="25" spans="1:41" ht="93.75">
      <c r="A25" s="11">
        <v>1</v>
      </c>
      <c r="B25" s="11">
        <v>1</v>
      </c>
      <c r="C25" s="11">
        <v>1</v>
      </c>
      <c r="D25" s="11">
        <v>1</v>
      </c>
      <c r="E25" s="11">
        <v>1</v>
      </c>
      <c r="F25" s="52" t="s">
        <v>165</v>
      </c>
      <c r="G25" s="58" t="s">
        <v>54</v>
      </c>
      <c r="H25" s="52" t="s">
        <v>130</v>
      </c>
      <c r="I25" s="36" t="s">
        <v>117</v>
      </c>
      <c r="J25" s="36" t="s">
        <v>45</v>
      </c>
      <c r="K25" s="36">
        <v>2015</v>
      </c>
      <c r="L25" s="38" t="s">
        <v>65</v>
      </c>
      <c r="M25" s="38" t="s">
        <v>66</v>
      </c>
      <c r="N25" s="53">
        <v>242440</v>
      </c>
      <c r="O25" s="53">
        <v>242440</v>
      </c>
      <c r="P25" s="53">
        <f>SUM(Q25:S25)</f>
        <v>60312.2</v>
      </c>
      <c r="Q25" s="53">
        <v>60312.2</v>
      </c>
      <c r="R25" s="53">
        <v>0</v>
      </c>
      <c r="S25" s="53">
        <v>0</v>
      </c>
      <c r="T25" s="53">
        <v>182027.8</v>
      </c>
      <c r="U25" s="53">
        <v>0</v>
      </c>
      <c r="V25" s="54" t="s">
        <v>103</v>
      </c>
      <c r="W25" s="21">
        <v>8</v>
      </c>
      <c r="X25" s="102">
        <v>36000</v>
      </c>
      <c r="Y25" s="102">
        <f>132000+14000</f>
        <v>146000</v>
      </c>
      <c r="Z25" s="102">
        <v>0</v>
      </c>
      <c r="AA25" s="102">
        <v>0</v>
      </c>
      <c r="AB25" s="2"/>
    </row>
    <row r="26" spans="1:41" ht="93.75">
      <c r="A26" s="11">
        <v>1</v>
      </c>
      <c r="B26" s="11">
        <v>1</v>
      </c>
      <c r="C26" s="11">
        <v>1</v>
      </c>
      <c r="D26" s="11"/>
      <c r="E26" s="11">
        <v>1</v>
      </c>
      <c r="F26" s="52" t="s">
        <v>166</v>
      </c>
      <c r="G26" s="58" t="s">
        <v>54</v>
      </c>
      <c r="H26" s="52" t="s">
        <v>125</v>
      </c>
      <c r="I26" s="36" t="s">
        <v>117</v>
      </c>
      <c r="J26" s="36" t="s">
        <v>45</v>
      </c>
      <c r="K26" s="36">
        <v>2016</v>
      </c>
      <c r="L26" s="38" t="s">
        <v>65</v>
      </c>
      <c r="M26" s="38" t="s">
        <v>65</v>
      </c>
      <c r="N26" s="53">
        <f>250410+4324.17</f>
        <v>254734.17</v>
      </c>
      <c r="O26" s="53">
        <v>254733.17</v>
      </c>
      <c r="P26" s="53">
        <f>Q26+R26+S26</f>
        <v>118502.70000000001</v>
      </c>
      <c r="Q26" s="53">
        <f>60000+28391.8</f>
        <v>88391.8</v>
      </c>
      <c r="R26" s="53">
        <v>24724.9</v>
      </c>
      <c r="S26" s="53">
        <v>5386</v>
      </c>
      <c r="T26" s="53">
        <f>O26-P26</f>
        <v>136230.47</v>
      </c>
      <c r="U26" s="53">
        <v>0</v>
      </c>
      <c r="V26" s="54" t="s">
        <v>101</v>
      </c>
      <c r="W26" s="21">
        <v>18.100000000000001</v>
      </c>
      <c r="X26" s="102">
        <v>30000</v>
      </c>
      <c r="Y26" s="102">
        <v>30000</v>
      </c>
      <c r="Z26" s="102">
        <v>0</v>
      </c>
      <c r="AA26" s="102">
        <v>0</v>
      </c>
    </row>
    <row r="27" spans="1:41" ht="93.75">
      <c r="A27" s="11">
        <v>1</v>
      </c>
      <c r="B27" s="11">
        <v>1</v>
      </c>
      <c r="C27" s="11">
        <v>1</v>
      </c>
      <c r="D27" s="11"/>
      <c r="E27" s="11">
        <v>1</v>
      </c>
      <c r="F27" s="52" t="s">
        <v>167</v>
      </c>
      <c r="G27" s="58" t="s">
        <v>54</v>
      </c>
      <c r="H27" s="52" t="s">
        <v>124</v>
      </c>
      <c r="I27" s="36" t="s">
        <v>117</v>
      </c>
      <c r="J27" s="36" t="s">
        <v>45</v>
      </c>
      <c r="K27" s="36">
        <v>2016</v>
      </c>
      <c r="L27" s="38" t="s">
        <v>65</v>
      </c>
      <c r="M27" s="38" t="s">
        <v>65</v>
      </c>
      <c r="N27" s="53">
        <v>171871.52</v>
      </c>
      <c r="O27" s="53">
        <v>171871.52</v>
      </c>
      <c r="P27" s="53">
        <f>Q27+R27+S27</f>
        <v>51892.9</v>
      </c>
      <c r="Q27" s="53">
        <v>20000</v>
      </c>
      <c r="R27" s="53">
        <v>31792.9</v>
      </c>
      <c r="S27" s="53">
        <v>100</v>
      </c>
      <c r="T27" s="53">
        <f>O27-P27</f>
        <v>119978.62</v>
      </c>
      <c r="U27" s="53">
        <v>0</v>
      </c>
      <c r="V27" s="54" t="s">
        <v>101</v>
      </c>
      <c r="W27" s="21">
        <v>15</v>
      </c>
      <c r="X27" s="102">
        <v>15500</v>
      </c>
      <c r="Y27" s="102">
        <v>20000</v>
      </c>
      <c r="Z27" s="102">
        <v>0</v>
      </c>
      <c r="AA27" s="102">
        <v>0</v>
      </c>
    </row>
    <row r="28" spans="1:41" s="3" customFormat="1" ht="58.5">
      <c r="A28" s="11"/>
      <c r="B28" s="11"/>
      <c r="C28" s="11"/>
      <c r="D28" s="11"/>
      <c r="E28" s="11"/>
      <c r="F28" s="94" t="s">
        <v>168</v>
      </c>
      <c r="G28" s="55"/>
      <c r="H28" s="50"/>
      <c r="I28" s="50"/>
      <c r="J28" s="50"/>
      <c r="K28" s="50"/>
      <c r="L28" s="56"/>
      <c r="M28" s="56"/>
      <c r="N28" s="57">
        <f t="shared" ref="N28:AA28" si="6">SUM(N29:N32)</f>
        <v>1282785.3199999998</v>
      </c>
      <c r="O28" s="57">
        <f t="shared" si="6"/>
        <v>776736.44</v>
      </c>
      <c r="P28" s="57">
        <f t="shared" si="6"/>
        <v>181173.55000000002</v>
      </c>
      <c r="Q28" s="57">
        <f t="shared" si="6"/>
        <v>0</v>
      </c>
      <c r="R28" s="57">
        <f t="shared" si="6"/>
        <v>66506.350000000006</v>
      </c>
      <c r="S28" s="57">
        <f t="shared" si="6"/>
        <v>137767.20000000001</v>
      </c>
      <c r="T28" s="57">
        <f t="shared" si="6"/>
        <v>336161.3</v>
      </c>
      <c r="U28" s="57">
        <f t="shared" si="6"/>
        <v>11266.260999999991</v>
      </c>
      <c r="V28" s="57">
        <f t="shared" si="6"/>
        <v>0</v>
      </c>
      <c r="W28" s="57">
        <f t="shared" si="6"/>
        <v>170</v>
      </c>
      <c r="X28" s="97">
        <f t="shared" si="6"/>
        <v>146101.59</v>
      </c>
      <c r="Y28" s="97">
        <f t="shared" si="6"/>
        <v>0</v>
      </c>
      <c r="Z28" s="102">
        <f t="shared" si="6"/>
        <v>0</v>
      </c>
      <c r="AA28" s="102">
        <f t="shared" si="6"/>
        <v>0</v>
      </c>
    </row>
    <row r="29" spans="1:41" ht="150">
      <c r="A29" s="11">
        <v>1</v>
      </c>
      <c r="B29" s="11">
        <v>1</v>
      </c>
      <c r="C29" s="11">
        <v>1</v>
      </c>
      <c r="D29" s="11">
        <v>1</v>
      </c>
      <c r="E29" s="11"/>
      <c r="F29" s="52" t="s">
        <v>169</v>
      </c>
      <c r="G29" s="51" t="s">
        <v>56</v>
      </c>
      <c r="H29" s="59" t="s">
        <v>140</v>
      </c>
      <c r="I29" s="36" t="s">
        <v>117</v>
      </c>
      <c r="J29" s="36" t="s">
        <v>45</v>
      </c>
      <c r="K29" s="36">
        <v>2015</v>
      </c>
      <c r="L29" s="38" t="s">
        <v>65</v>
      </c>
      <c r="M29" s="38" t="s">
        <v>65</v>
      </c>
      <c r="N29" s="53">
        <v>165995.47</v>
      </c>
      <c r="O29" s="53">
        <v>39401.589999999997</v>
      </c>
      <c r="P29" s="53">
        <v>0</v>
      </c>
      <c r="Q29" s="53">
        <v>0</v>
      </c>
      <c r="R29" s="53">
        <v>23100</v>
      </c>
      <c r="S29" s="53">
        <v>0</v>
      </c>
      <c r="T29" s="53">
        <v>0</v>
      </c>
      <c r="U29" s="53">
        <v>0</v>
      </c>
      <c r="V29" s="54" t="s">
        <v>98</v>
      </c>
      <c r="W29" s="41"/>
      <c r="X29" s="102">
        <v>16301.59</v>
      </c>
      <c r="Y29" s="102"/>
      <c r="Z29" s="102">
        <v>0</v>
      </c>
      <c r="AA29" s="102">
        <v>0</v>
      </c>
    </row>
    <row r="30" spans="1:41" ht="93.75">
      <c r="A30" s="11">
        <v>1</v>
      </c>
      <c r="B30" s="11">
        <v>1</v>
      </c>
      <c r="C30" s="11">
        <v>1</v>
      </c>
      <c r="D30" s="11">
        <v>1</v>
      </c>
      <c r="E30" s="11"/>
      <c r="F30" s="52" t="s">
        <v>170</v>
      </c>
      <c r="G30" s="51" t="s">
        <v>55</v>
      </c>
      <c r="H30" s="52" t="s">
        <v>128</v>
      </c>
      <c r="I30" s="36" t="s">
        <v>117</v>
      </c>
      <c r="J30" s="36" t="s">
        <v>45</v>
      </c>
      <c r="K30" s="36">
        <v>2015</v>
      </c>
      <c r="L30" s="38" t="s">
        <v>65</v>
      </c>
      <c r="M30" s="38" t="s">
        <v>65</v>
      </c>
      <c r="N30" s="53">
        <f>722510+20000</f>
        <v>742510</v>
      </c>
      <c r="O30" s="53">
        <v>439212.49999999994</v>
      </c>
      <c r="P30" s="53">
        <f>Q30+R30+S30</f>
        <v>146767.20000000001</v>
      </c>
      <c r="Q30" s="53">
        <v>0</v>
      </c>
      <c r="R30" s="53">
        <v>10000</v>
      </c>
      <c r="S30" s="53">
        <v>136767.20000000001</v>
      </c>
      <c r="T30" s="53">
        <v>312445.3</v>
      </c>
      <c r="U30" s="53">
        <v>6344.6749999999884</v>
      </c>
      <c r="V30" s="54" t="s">
        <v>99</v>
      </c>
      <c r="W30" s="41">
        <v>70</v>
      </c>
      <c r="X30" s="102">
        <v>100000</v>
      </c>
      <c r="Y30" s="102"/>
      <c r="Z30" s="102">
        <v>0</v>
      </c>
      <c r="AA30" s="102">
        <v>0</v>
      </c>
    </row>
    <row r="31" spans="1:41" s="3" customFormat="1" ht="93.75">
      <c r="A31" s="11">
        <v>1</v>
      </c>
      <c r="B31" s="11">
        <v>1</v>
      </c>
      <c r="C31" s="11">
        <v>1</v>
      </c>
      <c r="D31" s="11">
        <v>1</v>
      </c>
      <c r="E31" s="11"/>
      <c r="F31" s="52" t="s">
        <v>171</v>
      </c>
      <c r="G31" s="51" t="s">
        <v>55</v>
      </c>
      <c r="H31" s="52" t="s">
        <v>119</v>
      </c>
      <c r="I31" s="36" t="s">
        <v>117</v>
      </c>
      <c r="J31" s="36" t="s">
        <v>45</v>
      </c>
      <c r="K31" s="36">
        <v>2015</v>
      </c>
      <c r="L31" s="38" t="s">
        <v>65</v>
      </c>
      <c r="M31" s="38" t="s">
        <v>65</v>
      </c>
      <c r="N31" s="53">
        <v>134279.85</v>
      </c>
      <c r="O31" s="53">
        <v>58122.350000000013</v>
      </c>
      <c r="P31" s="53">
        <f>Q31+R31+S31</f>
        <v>34406.35</v>
      </c>
      <c r="Q31" s="53">
        <v>0</v>
      </c>
      <c r="R31" s="53">
        <v>33406.35</v>
      </c>
      <c r="S31" s="53">
        <v>1000</v>
      </c>
      <c r="T31" s="53">
        <f>O31-P31</f>
        <v>23716.000000000015</v>
      </c>
      <c r="U31" s="53">
        <v>4921.586000000003</v>
      </c>
      <c r="V31" s="54" t="s">
        <v>100</v>
      </c>
      <c r="W31" s="41">
        <v>100</v>
      </c>
      <c r="X31" s="102">
        <v>19800</v>
      </c>
      <c r="Y31" s="102"/>
      <c r="Z31" s="102">
        <v>0</v>
      </c>
      <c r="AA31" s="102">
        <v>0</v>
      </c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s="3" customFormat="1" ht="97.9" customHeight="1">
      <c r="A32" s="11">
        <v>1</v>
      </c>
      <c r="B32" s="11">
        <v>1</v>
      </c>
      <c r="C32" s="11"/>
      <c r="D32" s="11"/>
      <c r="E32" s="11"/>
      <c r="F32" s="52" t="s">
        <v>172</v>
      </c>
      <c r="G32" s="51" t="s">
        <v>55</v>
      </c>
      <c r="H32" s="52" t="s">
        <v>131</v>
      </c>
      <c r="I32" s="36" t="s">
        <v>117</v>
      </c>
      <c r="J32" s="36" t="s">
        <v>45</v>
      </c>
      <c r="K32" s="36" t="s">
        <v>144</v>
      </c>
      <c r="L32" s="38" t="s">
        <v>65</v>
      </c>
      <c r="M32" s="38" t="s">
        <v>66</v>
      </c>
      <c r="N32" s="53">
        <v>240000</v>
      </c>
      <c r="O32" s="53">
        <v>240000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4" t="s">
        <v>132</v>
      </c>
      <c r="W32" s="41">
        <v>0</v>
      </c>
      <c r="X32" s="102">
        <v>10000</v>
      </c>
      <c r="Y32" s="102"/>
      <c r="Z32" s="102">
        <v>0</v>
      </c>
      <c r="AA32" s="102">
        <v>0</v>
      </c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ht="56.25">
      <c r="A33" s="11"/>
      <c r="B33" s="11"/>
      <c r="C33" s="11"/>
      <c r="D33" s="11"/>
      <c r="E33" s="11"/>
      <c r="F33" s="28" t="s">
        <v>29</v>
      </c>
      <c r="G33" s="29"/>
      <c r="H33" s="28"/>
      <c r="I33" s="28"/>
      <c r="J33" s="28"/>
      <c r="K33" s="28"/>
      <c r="L33" s="30"/>
      <c r="M33" s="30"/>
      <c r="N33" s="31">
        <f t="shared" ref="N33:W33" si="7">SUM(N34)</f>
        <v>581433.36</v>
      </c>
      <c r="O33" s="31">
        <f t="shared" si="7"/>
        <v>0</v>
      </c>
      <c r="P33" s="31">
        <f t="shared" si="7"/>
        <v>9000</v>
      </c>
      <c r="Q33" s="31">
        <f t="shared" si="7"/>
        <v>0</v>
      </c>
      <c r="R33" s="31">
        <f t="shared" si="7"/>
        <v>9000</v>
      </c>
      <c r="S33" s="31">
        <f t="shared" si="7"/>
        <v>0</v>
      </c>
      <c r="T33" s="31">
        <f t="shared" si="7"/>
        <v>580090.65</v>
      </c>
      <c r="U33" s="31">
        <f t="shared" si="7"/>
        <v>0</v>
      </c>
      <c r="V33" s="31">
        <f t="shared" si="7"/>
        <v>0</v>
      </c>
      <c r="W33" s="31">
        <f t="shared" si="7"/>
        <v>0</v>
      </c>
      <c r="X33" s="96">
        <f>SUM(X34)</f>
        <v>83856.55</v>
      </c>
      <c r="Y33" s="96">
        <f>SUM(Y34)</f>
        <v>195665.28</v>
      </c>
      <c r="Z33" s="103">
        <f>SUM(Z34)</f>
        <v>0</v>
      </c>
      <c r="AA33" s="103">
        <f>SUM(AA34)</f>
        <v>0</v>
      </c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1:41" s="3" customFormat="1" ht="127.9" customHeight="1">
      <c r="A34" s="11">
        <v>1</v>
      </c>
      <c r="B34" s="11">
        <v>1</v>
      </c>
      <c r="C34" s="11">
        <v>1</v>
      </c>
      <c r="D34" s="11"/>
      <c r="E34" s="11">
        <v>1</v>
      </c>
      <c r="F34" s="36" t="s">
        <v>173</v>
      </c>
      <c r="G34" s="37" t="s">
        <v>57</v>
      </c>
      <c r="H34" s="36" t="s">
        <v>140</v>
      </c>
      <c r="I34" s="36" t="s">
        <v>117</v>
      </c>
      <c r="J34" s="36" t="s">
        <v>46</v>
      </c>
      <c r="K34" s="36">
        <v>2016</v>
      </c>
      <c r="L34" s="38" t="s">
        <v>65</v>
      </c>
      <c r="M34" s="38" t="s">
        <v>66</v>
      </c>
      <c r="N34" s="60">
        <v>581433.36</v>
      </c>
      <c r="O34" s="39"/>
      <c r="P34" s="39">
        <f>S34+R34+Q34</f>
        <v>9000</v>
      </c>
      <c r="Q34" s="39"/>
      <c r="R34" s="39">
        <v>9000</v>
      </c>
      <c r="S34" s="39"/>
      <c r="T34" s="60">
        <v>580090.65</v>
      </c>
      <c r="U34" s="39"/>
      <c r="V34" s="41" t="s">
        <v>8</v>
      </c>
      <c r="W34" s="41"/>
      <c r="X34" s="99">
        <v>83856.55</v>
      </c>
      <c r="Y34" s="99">
        <v>195665.28</v>
      </c>
      <c r="Z34" s="102">
        <v>0</v>
      </c>
      <c r="AA34" s="102">
        <v>0</v>
      </c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ht="91.9" customHeight="1">
      <c r="A35" s="11"/>
      <c r="B35" s="11"/>
      <c r="C35" s="11"/>
      <c r="D35" s="11"/>
      <c r="E35" s="11"/>
      <c r="F35" s="61" t="s">
        <v>30</v>
      </c>
      <c r="G35" s="62"/>
      <c r="H35" s="61"/>
      <c r="I35" s="61"/>
      <c r="J35" s="61"/>
      <c r="K35" s="61"/>
      <c r="L35" s="63"/>
      <c r="M35" s="63"/>
      <c r="N35" s="31">
        <f t="shared" ref="N35:W35" si="8">SUM(N36:N37)</f>
        <v>207352.96000000002</v>
      </c>
      <c r="O35" s="31">
        <f t="shared" si="8"/>
        <v>0</v>
      </c>
      <c r="P35" s="31">
        <f t="shared" si="8"/>
        <v>57821.599999999999</v>
      </c>
      <c r="Q35" s="31">
        <f t="shared" si="8"/>
        <v>0</v>
      </c>
      <c r="R35" s="31">
        <f t="shared" si="8"/>
        <v>39721.599999999999</v>
      </c>
      <c r="S35" s="31">
        <f t="shared" si="8"/>
        <v>18100</v>
      </c>
      <c r="T35" s="31">
        <f t="shared" si="8"/>
        <v>69961.10000000002</v>
      </c>
      <c r="U35" s="31">
        <f t="shared" si="8"/>
        <v>0</v>
      </c>
      <c r="V35" s="31">
        <f t="shared" si="8"/>
        <v>0</v>
      </c>
      <c r="W35" s="31">
        <f t="shared" si="8"/>
        <v>0</v>
      </c>
      <c r="X35" s="96">
        <f>SUM(X36:X37)</f>
        <v>51042.320000000014</v>
      </c>
      <c r="Y35" s="96">
        <f>SUM(Y36:Y37)</f>
        <v>0</v>
      </c>
      <c r="Z35" s="103">
        <f>SUM(Z36:Z37)</f>
        <v>0</v>
      </c>
      <c r="AA35" s="103">
        <f>SUM(AA36:AA37)</f>
        <v>0</v>
      </c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97.15" customHeight="1">
      <c r="A36" s="11">
        <v>1</v>
      </c>
      <c r="B36" s="11">
        <v>1</v>
      </c>
      <c r="C36" s="11">
        <v>1</v>
      </c>
      <c r="D36" s="11">
        <v>1</v>
      </c>
      <c r="E36" s="11"/>
      <c r="F36" s="36" t="s">
        <v>174</v>
      </c>
      <c r="G36" s="37" t="s">
        <v>58</v>
      </c>
      <c r="H36" s="36" t="s">
        <v>124</v>
      </c>
      <c r="I36" s="36" t="s">
        <v>117</v>
      </c>
      <c r="J36" s="36" t="s">
        <v>43</v>
      </c>
      <c r="K36" s="36">
        <v>2015</v>
      </c>
      <c r="L36" s="38" t="s">
        <v>65</v>
      </c>
      <c r="M36" s="38" t="s">
        <v>65</v>
      </c>
      <c r="N36" s="39">
        <v>167216.70000000001</v>
      </c>
      <c r="O36" s="39"/>
      <c r="P36" s="39">
        <f>S36+R36+Q36</f>
        <v>39821.599999999999</v>
      </c>
      <c r="Q36" s="39"/>
      <c r="R36" s="39">
        <v>39721.599999999999</v>
      </c>
      <c r="S36" s="39">
        <v>100</v>
      </c>
      <c r="T36" s="39">
        <v>47824.800000000017</v>
      </c>
      <c r="U36" s="39"/>
      <c r="V36" s="46" t="s">
        <v>34</v>
      </c>
      <c r="W36" s="41"/>
      <c r="X36" s="99">
        <v>43042.320000000014</v>
      </c>
      <c r="Y36" s="99"/>
      <c r="Z36" s="99">
        <v>0</v>
      </c>
      <c r="AA36" s="99">
        <v>0</v>
      </c>
    </row>
    <row r="37" spans="1:41" s="3" customFormat="1" ht="150">
      <c r="A37" s="11">
        <v>1</v>
      </c>
      <c r="B37" s="11">
        <v>1</v>
      </c>
      <c r="C37" s="11">
        <v>1</v>
      </c>
      <c r="D37" s="11">
        <v>1</v>
      </c>
      <c r="E37" s="11"/>
      <c r="F37" s="36" t="s">
        <v>175</v>
      </c>
      <c r="G37" s="37" t="s">
        <v>59</v>
      </c>
      <c r="H37" s="36" t="s">
        <v>140</v>
      </c>
      <c r="I37" s="36" t="s">
        <v>117</v>
      </c>
      <c r="J37" s="36" t="s">
        <v>47</v>
      </c>
      <c r="K37" s="36">
        <v>2015</v>
      </c>
      <c r="L37" s="38" t="s">
        <v>65</v>
      </c>
      <c r="M37" s="38" t="s">
        <v>66</v>
      </c>
      <c r="N37" s="39">
        <v>40136.26</v>
      </c>
      <c r="O37" s="39"/>
      <c r="P37" s="39">
        <f>S37+R37+Q37</f>
        <v>18000</v>
      </c>
      <c r="Q37" s="39"/>
      <c r="R37" s="39"/>
      <c r="S37" s="39">
        <v>18000</v>
      </c>
      <c r="T37" s="39">
        <v>22136.3</v>
      </c>
      <c r="U37" s="39"/>
      <c r="V37" s="46" t="s">
        <v>133</v>
      </c>
      <c r="W37" s="41"/>
      <c r="X37" s="99">
        <v>8000</v>
      </c>
      <c r="Y37" s="99"/>
      <c r="Z37" s="99">
        <v>0</v>
      </c>
      <c r="AA37" s="99">
        <v>0</v>
      </c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ht="75">
      <c r="A38" s="11"/>
      <c r="B38" s="11"/>
      <c r="C38" s="11"/>
      <c r="D38" s="11"/>
      <c r="E38" s="11"/>
      <c r="F38" s="61" t="s">
        <v>31</v>
      </c>
      <c r="G38" s="62"/>
      <c r="H38" s="61"/>
      <c r="I38" s="61"/>
      <c r="J38" s="61"/>
      <c r="K38" s="61"/>
      <c r="L38" s="63"/>
      <c r="M38" s="63"/>
      <c r="N38" s="31">
        <f t="shared" ref="N38:W38" si="9">SUM(N39:N40)</f>
        <v>282140.43</v>
      </c>
      <c r="O38" s="31">
        <f t="shared" si="9"/>
        <v>187003.33000000002</v>
      </c>
      <c r="P38" s="31">
        <f t="shared" si="9"/>
        <v>39263.369999999995</v>
      </c>
      <c r="Q38" s="31">
        <f t="shared" si="9"/>
        <v>20156.509999999998</v>
      </c>
      <c r="R38" s="31">
        <f t="shared" si="9"/>
        <v>16606.86</v>
      </c>
      <c r="S38" s="31">
        <f t="shared" si="9"/>
        <v>2500</v>
      </c>
      <c r="T38" s="31">
        <f t="shared" si="9"/>
        <v>147739.95000000001</v>
      </c>
      <c r="U38" s="31">
        <f t="shared" si="9"/>
        <v>10610</v>
      </c>
      <c r="V38" s="31">
        <f t="shared" si="9"/>
        <v>0</v>
      </c>
      <c r="W38" s="31">
        <f t="shared" si="9"/>
        <v>75.5</v>
      </c>
      <c r="X38" s="96">
        <f>SUM(X39:X40)</f>
        <v>45548.800000000003</v>
      </c>
      <c r="Y38" s="96">
        <f>SUM(Y39:Y40)</f>
        <v>25000</v>
      </c>
      <c r="Z38" s="96">
        <f>SUM(Z39:Z40)</f>
        <v>0</v>
      </c>
      <c r="AA38" s="96">
        <f>SUM(AA39:AA40)</f>
        <v>0</v>
      </c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ht="93.75">
      <c r="A39" s="11">
        <v>1</v>
      </c>
      <c r="B39" s="11">
        <v>1</v>
      </c>
      <c r="C39" s="11">
        <v>1</v>
      </c>
      <c r="D39" s="11">
        <v>1</v>
      </c>
      <c r="E39" s="11"/>
      <c r="F39" s="52" t="s">
        <v>176</v>
      </c>
      <c r="G39" s="58" t="s">
        <v>60</v>
      </c>
      <c r="H39" s="36" t="s">
        <v>134</v>
      </c>
      <c r="I39" s="36" t="s">
        <v>117</v>
      </c>
      <c r="J39" s="36" t="s">
        <v>45</v>
      </c>
      <c r="K39" s="36">
        <v>2015</v>
      </c>
      <c r="L39" s="38" t="s">
        <v>65</v>
      </c>
      <c r="M39" s="38" t="s">
        <v>65</v>
      </c>
      <c r="N39" s="53">
        <v>169949.3</v>
      </c>
      <c r="O39" s="53">
        <f>58649.53+16162.67</f>
        <v>74812.2</v>
      </c>
      <c r="P39" s="53">
        <f>Q39+R39+S39</f>
        <v>39263.369999999995</v>
      </c>
      <c r="Q39" s="53">
        <v>20156.509999999998</v>
      </c>
      <c r="R39" s="53">
        <v>16606.86</v>
      </c>
      <c r="S39" s="53">
        <v>2500</v>
      </c>
      <c r="T39" s="53">
        <v>35548.82</v>
      </c>
      <c r="U39" s="53">
        <v>0</v>
      </c>
      <c r="V39" s="54" t="s">
        <v>18</v>
      </c>
      <c r="W39" s="41">
        <v>65</v>
      </c>
      <c r="X39" s="102">
        <v>35548.800000000003</v>
      </c>
      <c r="Y39" s="102"/>
      <c r="Z39" s="102">
        <v>0</v>
      </c>
      <c r="AA39" s="102">
        <v>0</v>
      </c>
    </row>
    <row r="40" spans="1:41" s="3" customFormat="1" ht="93.75">
      <c r="A40" s="11">
        <v>1</v>
      </c>
      <c r="B40" s="11">
        <v>1</v>
      </c>
      <c r="C40" s="11">
        <v>1</v>
      </c>
      <c r="D40" s="11"/>
      <c r="E40" s="11"/>
      <c r="F40" s="52" t="s">
        <v>177</v>
      </c>
      <c r="G40" s="58" t="s">
        <v>60</v>
      </c>
      <c r="H40" s="36" t="s">
        <v>135</v>
      </c>
      <c r="I40" s="36" t="s">
        <v>117</v>
      </c>
      <c r="J40" s="36" t="s">
        <v>45</v>
      </c>
      <c r="K40" s="36">
        <v>2016</v>
      </c>
      <c r="L40" s="38" t="s">
        <v>65</v>
      </c>
      <c r="M40" s="38" t="s">
        <v>65</v>
      </c>
      <c r="N40" s="53">
        <v>112191.13</v>
      </c>
      <c r="O40" s="53">
        <v>112191.13</v>
      </c>
      <c r="P40" s="53">
        <f>Q40+R40+S40</f>
        <v>0</v>
      </c>
      <c r="Q40" s="53">
        <v>0</v>
      </c>
      <c r="R40" s="53">
        <v>0</v>
      </c>
      <c r="S40" s="53">
        <v>0</v>
      </c>
      <c r="T40" s="53">
        <f>O40-P40</f>
        <v>112191.13</v>
      </c>
      <c r="U40" s="53">
        <v>10610</v>
      </c>
      <c r="V40" s="54" t="s">
        <v>14</v>
      </c>
      <c r="W40" s="41">
        <v>10.5</v>
      </c>
      <c r="X40" s="102">
        <v>10000</v>
      </c>
      <c r="Y40" s="102">
        <v>25000</v>
      </c>
      <c r="Z40" s="102">
        <v>0</v>
      </c>
      <c r="AA40" s="102">
        <v>0</v>
      </c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ht="64.150000000000006" customHeight="1">
      <c r="A41" s="11"/>
      <c r="B41" s="11"/>
      <c r="C41" s="11"/>
      <c r="D41" s="11"/>
      <c r="E41" s="11"/>
      <c r="F41" s="28" t="s">
        <v>32</v>
      </c>
      <c r="G41" s="29"/>
      <c r="H41" s="28"/>
      <c r="I41" s="28"/>
      <c r="J41" s="28"/>
      <c r="K41" s="28"/>
      <c r="L41" s="30"/>
      <c r="M41" s="30"/>
      <c r="N41" s="31">
        <f t="shared" ref="N41:W41" si="10">SUM(N42)</f>
        <v>204550.17</v>
      </c>
      <c r="O41" s="31">
        <f t="shared" si="10"/>
        <v>123934.17</v>
      </c>
      <c r="P41" s="31">
        <f t="shared" si="10"/>
        <v>44033</v>
      </c>
      <c r="Q41" s="31">
        <f t="shared" si="10"/>
        <v>0</v>
      </c>
      <c r="R41" s="31">
        <f t="shared" si="10"/>
        <v>44033</v>
      </c>
      <c r="S41" s="31">
        <f t="shared" si="10"/>
        <v>0</v>
      </c>
      <c r="T41" s="31">
        <f t="shared" si="10"/>
        <v>80377.170000000013</v>
      </c>
      <c r="U41" s="31">
        <f t="shared" si="10"/>
        <v>0</v>
      </c>
      <c r="V41" s="31">
        <f t="shared" si="10"/>
        <v>0</v>
      </c>
      <c r="W41" s="31">
        <f t="shared" si="10"/>
        <v>0</v>
      </c>
      <c r="X41" s="96">
        <f>SUM(X42)</f>
        <v>80377.2</v>
      </c>
      <c r="Y41" s="96">
        <f>SUM(Y42)</f>
        <v>0</v>
      </c>
      <c r="Z41" s="96">
        <f>SUM(Z42)</f>
        <v>0</v>
      </c>
      <c r="AA41" s="96">
        <f>SUM(AA42)</f>
        <v>0</v>
      </c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s="3" customFormat="1" ht="97.15" customHeight="1">
      <c r="A42" s="11">
        <v>1</v>
      </c>
      <c r="B42" s="11">
        <v>1</v>
      </c>
      <c r="C42" s="11">
        <v>1</v>
      </c>
      <c r="D42" s="11">
        <v>1</v>
      </c>
      <c r="E42" s="11"/>
      <c r="F42" s="36" t="s">
        <v>178</v>
      </c>
      <c r="G42" s="37" t="s">
        <v>61</v>
      </c>
      <c r="H42" s="36" t="s">
        <v>140</v>
      </c>
      <c r="I42" s="36" t="s">
        <v>117</v>
      </c>
      <c r="J42" s="36" t="s">
        <v>48</v>
      </c>
      <c r="K42" s="36">
        <v>2015</v>
      </c>
      <c r="L42" s="38" t="s">
        <v>65</v>
      </c>
      <c r="M42" s="38" t="s">
        <v>65</v>
      </c>
      <c r="N42" s="60">
        <v>204550.17</v>
      </c>
      <c r="O42" s="39">
        <v>123934.17</v>
      </c>
      <c r="P42" s="39">
        <f>S42+R42+Q42</f>
        <v>44033</v>
      </c>
      <c r="Q42" s="39"/>
      <c r="R42" s="39">
        <v>44033</v>
      </c>
      <c r="S42" s="39"/>
      <c r="T42" s="60">
        <v>80377.170000000013</v>
      </c>
      <c r="U42" s="39"/>
      <c r="V42" s="54" t="s">
        <v>141</v>
      </c>
      <c r="W42" s="41"/>
      <c r="X42" s="102">
        <v>80377.2</v>
      </c>
      <c r="Y42" s="102"/>
      <c r="Z42" s="102">
        <v>0</v>
      </c>
      <c r="AA42" s="102">
        <v>0</v>
      </c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ht="56.25">
      <c r="A43" s="11"/>
      <c r="B43" s="11"/>
      <c r="C43" s="11"/>
      <c r="D43" s="11"/>
      <c r="E43" s="11"/>
      <c r="F43" s="28" t="s">
        <v>33</v>
      </c>
      <c r="G43" s="29"/>
      <c r="H43" s="28"/>
      <c r="I43" s="28"/>
      <c r="J43" s="28"/>
      <c r="K43" s="28"/>
      <c r="L43" s="30"/>
      <c r="M43" s="30"/>
      <c r="N43" s="31">
        <f t="shared" ref="N43:W43" si="11">SUM(N44)</f>
        <v>0</v>
      </c>
      <c r="O43" s="31">
        <f t="shared" si="11"/>
        <v>0</v>
      </c>
      <c r="P43" s="31">
        <f t="shared" si="11"/>
        <v>199817.7</v>
      </c>
      <c r="Q43" s="31">
        <f t="shared" si="11"/>
        <v>0</v>
      </c>
      <c r="R43" s="31">
        <f t="shared" si="11"/>
        <v>199817.7</v>
      </c>
      <c r="S43" s="31">
        <f t="shared" si="11"/>
        <v>0</v>
      </c>
      <c r="T43" s="31">
        <f t="shared" si="11"/>
        <v>0</v>
      </c>
      <c r="U43" s="31">
        <f t="shared" si="11"/>
        <v>0</v>
      </c>
      <c r="V43" s="31">
        <f t="shared" si="11"/>
        <v>0</v>
      </c>
      <c r="W43" s="31">
        <f t="shared" si="11"/>
        <v>0</v>
      </c>
      <c r="X43" s="96">
        <f>SUM(X44)</f>
        <v>300226</v>
      </c>
      <c r="Y43" s="96">
        <f>SUM(Y44)</f>
        <v>0</v>
      </c>
      <c r="Z43" s="96">
        <f>SUM(Z44)</f>
        <v>56261.1</v>
      </c>
      <c r="AA43" s="96">
        <f>SUM(AA44)</f>
        <v>0</v>
      </c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1:41" s="3" customFormat="1" ht="91.9" customHeight="1">
      <c r="A44" s="11">
        <v>1</v>
      </c>
      <c r="B44" s="11">
        <v>1</v>
      </c>
      <c r="C44" s="11">
        <v>1</v>
      </c>
      <c r="D44" s="11"/>
      <c r="E44" s="11"/>
      <c r="F44" s="64" t="s">
        <v>217</v>
      </c>
      <c r="G44" s="65" t="s">
        <v>62</v>
      </c>
      <c r="H44" s="64" t="s">
        <v>142</v>
      </c>
      <c r="I44" s="64" t="s">
        <v>117</v>
      </c>
      <c r="J44" s="64" t="s">
        <v>48</v>
      </c>
      <c r="K44" s="64">
        <v>2016</v>
      </c>
      <c r="L44" s="66" t="s">
        <v>65</v>
      </c>
      <c r="M44" s="66" t="s">
        <v>66</v>
      </c>
      <c r="N44" s="67"/>
      <c r="O44" s="67"/>
      <c r="P44" s="67">
        <f>S44+R44+Q44</f>
        <v>199817.7</v>
      </c>
      <c r="Q44" s="67"/>
      <c r="R44" s="67">
        <v>199817.7</v>
      </c>
      <c r="S44" s="67"/>
      <c r="T44" s="67"/>
      <c r="U44" s="67"/>
      <c r="V44" s="68" t="s">
        <v>25</v>
      </c>
      <c r="W44" s="69"/>
      <c r="X44" s="104">
        <v>300226</v>
      </c>
      <c r="Y44" s="105">
        <v>0</v>
      </c>
      <c r="Z44" s="105">
        <v>56261.1</v>
      </c>
      <c r="AA44" s="105">
        <v>0</v>
      </c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3" customFormat="1" ht="61.9" customHeight="1">
      <c r="A45" s="14"/>
      <c r="B45" s="14"/>
      <c r="C45" s="14"/>
      <c r="D45" s="14"/>
      <c r="E45" s="14"/>
      <c r="F45" s="28" t="s">
        <v>78</v>
      </c>
      <c r="G45" s="70"/>
      <c r="H45" s="28"/>
      <c r="I45" s="28"/>
      <c r="J45" s="28"/>
      <c r="K45" s="28"/>
      <c r="L45" s="30"/>
      <c r="M45" s="30"/>
      <c r="N45" s="71">
        <f t="shared" ref="N45:W45" si="12">SUM(N46:N55)</f>
        <v>4341420.43</v>
      </c>
      <c r="O45" s="71">
        <f t="shared" si="12"/>
        <v>0</v>
      </c>
      <c r="P45" s="71">
        <f t="shared" si="12"/>
        <v>0</v>
      </c>
      <c r="Q45" s="71">
        <f t="shared" si="12"/>
        <v>0</v>
      </c>
      <c r="R45" s="71">
        <f t="shared" si="12"/>
        <v>226133.7</v>
      </c>
      <c r="S45" s="71">
        <f t="shared" si="12"/>
        <v>0</v>
      </c>
      <c r="T45" s="71">
        <f t="shared" si="12"/>
        <v>4221400.2699999996</v>
      </c>
      <c r="U45" s="71">
        <f t="shared" si="12"/>
        <v>0</v>
      </c>
      <c r="V45" s="71">
        <f t="shared" si="12"/>
        <v>0</v>
      </c>
      <c r="W45" s="71">
        <f t="shared" si="12"/>
        <v>0</v>
      </c>
      <c r="X45" s="106">
        <f>SUM(X46:X55)</f>
        <v>277926.3</v>
      </c>
      <c r="Y45" s="106">
        <f>SUM(Y46:Y55)</f>
        <v>0</v>
      </c>
      <c r="Z45" s="106">
        <f>SUM(Z46:Z55)</f>
        <v>199337.59999999998</v>
      </c>
      <c r="AA45" s="106">
        <f>SUM(AA46:AA55)</f>
        <v>368795.9</v>
      </c>
    </row>
    <row r="46" spans="1:41" s="3" customFormat="1" ht="112.5">
      <c r="A46" s="11">
        <v>1</v>
      </c>
      <c r="B46" s="11">
        <v>1</v>
      </c>
      <c r="C46" s="11"/>
      <c r="D46" s="11"/>
      <c r="E46" s="11"/>
      <c r="F46" s="64" t="s">
        <v>179</v>
      </c>
      <c r="G46" s="65" t="s">
        <v>84</v>
      </c>
      <c r="H46" s="64" t="s">
        <v>215</v>
      </c>
      <c r="I46" s="64" t="s">
        <v>83</v>
      </c>
      <c r="J46" s="64" t="s">
        <v>49</v>
      </c>
      <c r="K46" s="64">
        <v>2018</v>
      </c>
      <c r="L46" s="66" t="s">
        <v>66</v>
      </c>
      <c r="M46" s="66" t="s">
        <v>66</v>
      </c>
      <c r="N46" s="72">
        <v>406903.5</v>
      </c>
      <c r="O46" s="67"/>
      <c r="P46" s="67"/>
      <c r="Q46" s="67"/>
      <c r="R46" s="67"/>
      <c r="S46" s="67"/>
      <c r="T46" s="72">
        <v>406903.5</v>
      </c>
      <c r="U46" s="67"/>
      <c r="V46" s="73" t="s">
        <v>107</v>
      </c>
      <c r="W46" s="69"/>
      <c r="X46" s="104">
        <v>6709.1</v>
      </c>
      <c r="Y46" s="105">
        <v>0</v>
      </c>
      <c r="Z46" s="105">
        <v>0</v>
      </c>
      <c r="AA46" s="105">
        <v>0</v>
      </c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</row>
    <row r="47" spans="1:41" s="3" customFormat="1" ht="112.5">
      <c r="A47" s="11">
        <v>1</v>
      </c>
      <c r="B47" s="11">
        <v>1</v>
      </c>
      <c r="C47" s="11"/>
      <c r="D47" s="11"/>
      <c r="E47" s="11"/>
      <c r="F47" s="64" t="s">
        <v>180</v>
      </c>
      <c r="G47" s="65" t="s">
        <v>84</v>
      </c>
      <c r="H47" s="64" t="s">
        <v>215</v>
      </c>
      <c r="I47" s="64" t="s">
        <v>83</v>
      </c>
      <c r="J47" s="64" t="s">
        <v>49</v>
      </c>
      <c r="K47" s="64">
        <v>2020</v>
      </c>
      <c r="L47" s="66" t="s">
        <v>66</v>
      </c>
      <c r="M47" s="66" t="s">
        <v>66</v>
      </c>
      <c r="N47" s="72">
        <v>1522687.1</v>
      </c>
      <c r="O47" s="67"/>
      <c r="P47" s="67"/>
      <c r="Q47" s="67"/>
      <c r="R47" s="67"/>
      <c r="S47" s="67"/>
      <c r="T47" s="72">
        <v>1522687.1</v>
      </c>
      <c r="U47" s="67"/>
      <c r="V47" s="73" t="s">
        <v>106</v>
      </c>
      <c r="W47" s="69"/>
      <c r="X47" s="104">
        <v>15536.9</v>
      </c>
      <c r="Y47" s="105">
        <v>0</v>
      </c>
      <c r="Z47" s="105">
        <v>0</v>
      </c>
      <c r="AA47" s="105">
        <v>0</v>
      </c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</row>
    <row r="48" spans="1:41" s="3" customFormat="1" ht="112.5">
      <c r="A48" s="11">
        <v>1</v>
      </c>
      <c r="B48" s="11">
        <v>1</v>
      </c>
      <c r="C48" s="11">
        <v>1</v>
      </c>
      <c r="D48" s="11">
        <v>1</v>
      </c>
      <c r="E48" s="11"/>
      <c r="F48" s="64" t="s">
        <v>181</v>
      </c>
      <c r="G48" s="65" t="s">
        <v>84</v>
      </c>
      <c r="H48" s="64" t="s">
        <v>215</v>
      </c>
      <c r="I48" s="64" t="s">
        <v>83</v>
      </c>
      <c r="J48" s="64" t="s">
        <v>49</v>
      </c>
      <c r="K48" s="64">
        <v>2015</v>
      </c>
      <c r="L48" s="66" t="s">
        <v>65</v>
      </c>
      <c r="M48" s="66" t="s">
        <v>65</v>
      </c>
      <c r="N48" s="72">
        <v>343612.46</v>
      </c>
      <c r="O48" s="67"/>
      <c r="P48" s="67"/>
      <c r="Q48" s="67"/>
      <c r="R48" s="67">
        <v>223949.6</v>
      </c>
      <c r="S48" s="67"/>
      <c r="T48" s="72">
        <v>227455.4</v>
      </c>
      <c r="U48" s="67"/>
      <c r="V48" s="73" t="s">
        <v>108</v>
      </c>
      <c r="W48" s="69"/>
      <c r="X48" s="104">
        <v>227455.4</v>
      </c>
      <c r="Y48" s="105">
        <v>0</v>
      </c>
      <c r="Z48" s="105">
        <v>0</v>
      </c>
      <c r="AA48" s="105">
        <v>0</v>
      </c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</row>
    <row r="49" spans="1:41" s="3" customFormat="1" ht="112.5">
      <c r="A49" s="11">
        <v>1</v>
      </c>
      <c r="B49" s="11">
        <v>1</v>
      </c>
      <c r="C49" s="11"/>
      <c r="D49" s="11"/>
      <c r="E49" s="11"/>
      <c r="F49" s="64" t="s">
        <v>182</v>
      </c>
      <c r="G49" s="65" t="s">
        <v>84</v>
      </c>
      <c r="H49" s="64" t="s">
        <v>215</v>
      </c>
      <c r="I49" s="64" t="s">
        <v>83</v>
      </c>
      <c r="J49" s="64" t="s">
        <v>49</v>
      </c>
      <c r="K49" s="64">
        <v>2018</v>
      </c>
      <c r="L49" s="66" t="s">
        <v>66</v>
      </c>
      <c r="M49" s="66" t="s">
        <v>66</v>
      </c>
      <c r="N49" s="67">
        <v>0</v>
      </c>
      <c r="O49" s="67"/>
      <c r="P49" s="67"/>
      <c r="Q49" s="67"/>
      <c r="R49" s="67"/>
      <c r="S49" s="67"/>
      <c r="T49" s="67">
        <v>0</v>
      </c>
      <c r="U49" s="67"/>
      <c r="V49" s="73" t="s">
        <v>109</v>
      </c>
      <c r="W49" s="69"/>
      <c r="X49" s="104">
        <v>19754.899999999998</v>
      </c>
      <c r="Y49" s="105">
        <v>0</v>
      </c>
      <c r="Z49" s="105">
        <v>0</v>
      </c>
      <c r="AA49" s="105">
        <v>0</v>
      </c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spans="1:41" s="3" customFormat="1" ht="112.5">
      <c r="A50" s="11">
        <v>1</v>
      </c>
      <c r="B50" s="11">
        <v>1</v>
      </c>
      <c r="C50" s="11"/>
      <c r="D50" s="11"/>
      <c r="E50" s="11"/>
      <c r="F50" s="64" t="s">
        <v>183</v>
      </c>
      <c r="G50" s="65" t="s">
        <v>84</v>
      </c>
      <c r="H50" s="64" t="s">
        <v>215</v>
      </c>
      <c r="I50" s="64" t="s">
        <v>83</v>
      </c>
      <c r="J50" s="64" t="s">
        <v>49</v>
      </c>
      <c r="K50" s="64">
        <v>2016</v>
      </c>
      <c r="L50" s="66" t="s">
        <v>66</v>
      </c>
      <c r="M50" s="66" t="s">
        <v>66</v>
      </c>
      <c r="N50" s="67"/>
      <c r="O50" s="67"/>
      <c r="P50" s="67"/>
      <c r="Q50" s="67"/>
      <c r="R50" s="67"/>
      <c r="S50" s="67"/>
      <c r="T50" s="67"/>
      <c r="U50" s="67"/>
      <c r="V50" s="73" t="s">
        <v>110</v>
      </c>
      <c r="W50" s="69"/>
      <c r="X50" s="104">
        <v>4362.8999999999996</v>
      </c>
      <c r="Y50" s="105">
        <v>0</v>
      </c>
      <c r="Z50" s="105">
        <v>188410.3</v>
      </c>
      <c r="AA50" s="105">
        <v>0</v>
      </c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</row>
    <row r="51" spans="1:41" s="3" customFormat="1" ht="112.5">
      <c r="A51" s="11">
        <v>1</v>
      </c>
      <c r="B51" s="11"/>
      <c r="C51" s="11"/>
      <c r="D51" s="11"/>
      <c r="E51" s="11"/>
      <c r="F51" s="64" t="s">
        <v>184</v>
      </c>
      <c r="G51" s="65" t="s">
        <v>84</v>
      </c>
      <c r="H51" s="64" t="s">
        <v>215</v>
      </c>
      <c r="I51" s="64" t="s">
        <v>83</v>
      </c>
      <c r="J51" s="64" t="s">
        <v>49</v>
      </c>
      <c r="K51" s="64">
        <v>2017</v>
      </c>
      <c r="L51" s="66" t="s">
        <v>65</v>
      </c>
      <c r="M51" s="66" t="s">
        <v>66</v>
      </c>
      <c r="N51" s="72">
        <v>34262.699999999997</v>
      </c>
      <c r="O51" s="67"/>
      <c r="P51" s="67"/>
      <c r="Q51" s="67"/>
      <c r="R51" s="67"/>
      <c r="S51" s="67"/>
      <c r="T51" s="72">
        <v>34262.699999999997</v>
      </c>
      <c r="U51" s="67"/>
      <c r="V51" s="73" t="s">
        <v>111</v>
      </c>
      <c r="W51" s="69"/>
      <c r="X51" s="104">
        <v>0</v>
      </c>
      <c r="Y51" s="105"/>
      <c r="Z51" s="105">
        <v>0</v>
      </c>
      <c r="AA51" s="74">
        <v>34262.699999999997</v>
      </c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spans="1:41" s="3" customFormat="1" ht="96" customHeight="1">
      <c r="A52" s="11">
        <v>1</v>
      </c>
      <c r="B52" s="11"/>
      <c r="C52" s="11"/>
      <c r="D52" s="11"/>
      <c r="E52" s="11"/>
      <c r="F52" s="64" t="s">
        <v>185</v>
      </c>
      <c r="G52" s="65" t="s">
        <v>84</v>
      </c>
      <c r="H52" s="64" t="s">
        <v>215</v>
      </c>
      <c r="I52" s="64" t="s">
        <v>83</v>
      </c>
      <c r="J52" s="64" t="s">
        <v>49</v>
      </c>
      <c r="K52" s="64">
        <v>2020</v>
      </c>
      <c r="L52" s="66" t="s">
        <v>66</v>
      </c>
      <c r="M52" s="66" t="s">
        <v>66</v>
      </c>
      <c r="N52" s="72">
        <v>1105988.1000000001</v>
      </c>
      <c r="O52" s="67"/>
      <c r="P52" s="67"/>
      <c r="Q52" s="67"/>
      <c r="R52" s="67"/>
      <c r="S52" s="67"/>
      <c r="T52" s="72">
        <v>1105988.1000000001</v>
      </c>
      <c r="U52" s="67"/>
      <c r="V52" s="73" t="s">
        <v>112</v>
      </c>
      <c r="W52" s="69"/>
      <c r="X52" s="104">
        <v>0</v>
      </c>
      <c r="Y52" s="105"/>
      <c r="Z52" s="74">
        <v>10927.3</v>
      </c>
      <c r="AA52" s="74">
        <v>152795</v>
      </c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spans="1:41" s="3" customFormat="1" ht="112.5">
      <c r="A53" s="11">
        <v>1</v>
      </c>
      <c r="B53" s="11"/>
      <c r="C53" s="11"/>
      <c r="D53" s="11"/>
      <c r="E53" s="11"/>
      <c r="F53" s="64" t="s">
        <v>186</v>
      </c>
      <c r="G53" s="65" t="s">
        <v>84</v>
      </c>
      <c r="H53" s="64" t="s">
        <v>215</v>
      </c>
      <c r="I53" s="64" t="s">
        <v>83</v>
      </c>
      <c r="J53" s="64" t="s">
        <v>49</v>
      </c>
      <c r="K53" s="64">
        <v>2017</v>
      </c>
      <c r="L53" s="66" t="s">
        <v>65</v>
      </c>
      <c r="M53" s="66" t="s">
        <v>66</v>
      </c>
      <c r="N53" s="72">
        <v>90591.17</v>
      </c>
      <c r="O53" s="67"/>
      <c r="P53" s="67"/>
      <c r="Q53" s="67"/>
      <c r="R53" s="67"/>
      <c r="S53" s="67"/>
      <c r="T53" s="72">
        <v>88912.17</v>
      </c>
      <c r="U53" s="67"/>
      <c r="V53" s="73" t="s">
        <v>114</v>
      </c>
      <c r="W53" s="69"/>
      <c r="X53" s="104">
        <v>0</v>
      </c>
      <c r="Y53" s="105"/>
      <c r="Z53" s="105">
        <v>0</v>
      </c>
      <c r="AA53" s="74">
        <v>69269.3</v>
      </c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spans="1:41" s="3" customFormat="1" ht="112.5">
      <c r="A54" s="11">
        <v>1</v>
      </c>
      <c r="B54" s="11">
        <v>1</v>
      </c>
      <c r="C54" s="11"/>
      <c r="D54" s="11"/>
      <c r="E54" s="11"/>
      <c r="F54" s="64" t="s">
        <v>187</v>
      </c>
      <c r="G54" s="65" t="s">
        <v>84</v>
      </c>
      <c r="H54" s="64" t="s">
        <v>215</v>
      </c>
      <c r="I54" s="64" t="s">
        <v>83</v>
      </c>
      <c r="J54" s="64" t="s">
        <v>49</v>
      </c>
      <c r="K54" s="64">
        <v>2020</v>
      </c>
      <c r="L54" s="66" t="s">
        <v>66</v>
      </c>
      <c r="M54" s="66" t="s">
        <v>66</v>
      </c>
      <c r="N54" s="72">
        <v>518404.8</v>
      </c>
      <c r="O54" s="67"/>
      <c r="P54" s="67"/>
      <c r="Q54" s="67"/>
      <c r="R54" s="67"/>
      <c r="S54" s="67"/>
      <c r="T54" s="72">
        <v>518404.8</v>
      </c>
      <c r="U54" s="67"/>
      <c r="V54" s="73" t="s">
        <v>113</v>
      </c>
      <c r="W54" s="69"/>
      <c r="X54" s="104">
        <v>3546.1</v>
      </c>
      <c r="Y54" s="105">
        <v>0</v>
      </c>
      <c r="Z54" s="105">
        <v>0</v>
      </c>
      <c r="AA54" s="105">
        <v>0</v>
      </c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 s="3" customFormat="1" ht="112.5">
      <c r="A55" s="11">
        <v>1</v>
      </c>
      <c r="B55" s="11">
        <v>1</v>
      </c>
      <c r="C55" s="11"/>
      <c r="D55" s="11"/>
      <c r="E55" s="11"/>
      <c r="F55" s="64" t="s">
        <v>188</v>
      </c>
      <c r="G55" s="65" t="s">
        <v>84</v>
      </c>
      <c r="H55" s="64" t="s">
        <v>215</v>
      </c>
      <c r="I55" s="64" t="s">
        <v>83</v>
      </c>
      <c r="J55" s="64" t="s">
        <v>49</v>
      </c>
      <c r="K55" s="64">
        <v>2017</v>
      </c>
      <c r="L55" s="66" t="s">
        <v>66</v>
      </c>
      <c r="M55" s="66" t="s">
        <v>66</v>
      </c>
      <c r="N55" s="72">
        <v>318970.59999999998</v>
      </c>
      <c r="O55" s="67"/>
      <c r="P55" s="67"/>
      <c r="Q55" s="67"/>
      <c r="R55" s="67">
        <v>2184.1</v>
      </c>
      <c r="S55" s="67"/>
      <c r="T55" s="72">
        <v>316786.5</v>
      </c>
      <c r="U55" s="67"/>
      <c r="V55" s="73" t="s">
        <v>115</v>
      </c>
      <c r="W55" s="69"/>
      <c r="X55" s="104">
        <v>561</v>
      </c>
      <c r="Y55" s="105">
        <v>0</v>
      </c>
      <c r="Z55" s="105">
        <v>0</v>
      </c>
      <c r="AA55" s="74">
        <v>112468.9</v>
      </c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 ht="58.15" customHeight="1">
      <c r="A56" s="11"/>
      <c r="B56" s="11"/>
      <c r="C56" s="11"/>
      <c r="D56" s="11"/>
      <c r="E56" s="11"/>
      <c r="F56" s="61" t="s">
        <v>79</v>
      </c>
      <c r="G56" s="62"/>
      <c r="H56" s="61"/>
      <c r="I56" s="61"/>
      <c r="J56" s="61"/>
      <c r="K56" s="61"/>
      <c r="L56" s="63"/>
      <c r="M56" s="63"/>
      <c r="N56" s="31">
        <f t="shared" ref="N56:W56" si="13">SUM(N57:N71)</f>
        <v>691030</v>
      </c>
      <c r="O56" s="31">
        <f t="shared" si="13"/>
        <v>0</v>
      </c>
      <c r="P56" s="31">
        <f t="shared" si="13"/>
        <v>19000</v>
      </c>
      <c r="Q56" s="31">
        <f t="shared" si="13"/>
        <v>0</v>
      </c>
      <c r="R56" s="31">
        <f t="shared" si="13"/>
        <v>19000</v>
      </c>
      <c r="S56" s="31">
        <f t="shared" si="13"/>
        <v>0</v>
      </c>
      <c r="T56" s="31">
        <f t="shared" si="13"/>
        <v>691030</v>
      </c>
      <c r="U56" s="31">
        <f t="shared" si="13"/>
        <v>0</v>
      </c>
      <c r="V56" s="31">
        <f t="shared" si="13"/>
        <v>0</v>
      </c>
      <c r="W56" s="31">
        <f t="shared" si="13"/>
        <v>0</v>
      </c>
      <c r="X56" s="96">
        <f>SUM(X57:X71)</f>
        <v>141000</v>
      </c>
      <c r="Y56" s="96">
        <f>SUM(Y57:Y71)</f>
        <v>1543110</v>
      </c>
      <c r="Z56" s="96">
        <f>SUM(Z57:Z71)</f>
        <v>96600</v>
      </c>
      <c r="AA56" s="96">
        <f>SUM(AA57:AA71)</f>
        <v>147183.9</v>
      </c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ht="112.5">
      <c r="A57" s="11">
        <v>1</v>
      </c>
      <c r="B57" s="11">
        <v>1</v>
      </c>
      <c r="C57" s="11"/>
      <c r="D57" s="11"/>
      <c r="E57" s="11">
        <v>1</v>
      </c>
      <c r="F57" s="64" t="s">
        <v>189</v>
      </c>
      <c r="G57" s="65" t="s">
        <v>68</v>
      </c>
      <c r="H57" s="64" t="s">
        <v>38</v>
      </c>
      <c r="I57" s="64" t="s">
        <v>118</v>
      </c>
      <c r="J57" s="64" t="s">
        <v>43</v>
      </c>
      <c r="K57" s="64">
        <v>2017</v>
      </c>
      <c r="L57" s="66" t="s">
        <v>66</v>
      </c>
      <c r="M57" s="66" t="s">
        <v>66</v>
      </c>
      <c r="N57" s="67"/>
      <c r="O57" s="67"/>
      <c r="P57" s="67">
        <f t="shared" ref="P57:P71" si="14">S57+R57+Q57</f>
        <v>0</v>
      </c>
      <c r="Q57" s="67"/>
      <c r="R57" s="67"/>
      <c r="S57" s="67"/>
      <c r="T57" s="67"/>
      <c r="U57" s="67"/>
      <c r="V57" s="75" t="s">
        <v>9</v>
      </c>
      <c r="W57" s="69"/>
      <c r="X57" s="104">
        <v>11000</v>
      </c>
      <c r="Y57" s="105">
        <v>225200</v>
      </c>
      <c r="Z57" s="105">
        <v>35400</v>
      </c>
      <c r="AA57" s="105">
        <v>5061.5</v>
      </c>
    </row>
    <row r="58" spans="1:41" ht="112.5">
      <c r="A58" s="11">
        <v>1</v>
      </c>
      <c r="B58" s="11">
        <v>1</v>
      </c>
      <c r="C58" s="11">
        <v>1</v>
      </c>
      <c r="D58" s="11"/>
      <c r="E58" s="11">
        <v>1</v>
      </c>
      <c r="F58" s="64" t="s">
        <v>190</v>
      </c>
      <c r="G58" s="65" t="s">
        <v>68</v>
      </c>
      <c r="H58" s="64" t="s">
        <v>38</v>
      </c>
      <c r="I58" s="64" t="s">
        <v>118</v>
      </c>
      <c r="J58" s="64" t="s">
        <v>43</v>
      </c>
      <c r="K58" s="64">
        <v>2016</v>
      </c>
      <c r="L58" s="66" t="s">
        <v>66</v>
      </c>
      <c r="M58" s="66" t="s">
        <v>66</v>
      </c>
      <c r="N58" s="67"/>
      <c r="O58" s="67"/>
      <c r="P58" s="67">
        <f t="shared" si="14"/>
        <v>0</v>
      </c>
      <c r="Q58" s="67"/>
      <c r="R58" s="67"/>
      <c r="S58" s="67"/>
      <c r="T58" s="67"/>
      <c r="U58" s="67"/>
      <c r="V58" s="69" t="s">
        <v>8</v>
      </c>
      <c r="W58" s="69"/>
      <c r="X58" s="104">
        <v>4000</v>
      </c>
      <c r="Y58" s="105">
        <v>215230</v>
      </c>
      <c r="Z58" s="105">
        <v>8700</v>
      </c>
      <c r="AA58" s="105">
        <v>0</v>
      </c>
    </row>
    <row r="59" spans="1:41" s="8" customFormat="1" ht="112.5">
      <c r="A59" s="11">
        <v>1</v>
      </c>
      <c r="B59" s="11"/>
      <c r="C59" s="11"/>
      <c r="D59" s="11"/>
      <c r="E59" s="11"/>
      <c r="F59" s="64" t="s">
        <v>191</v>
      </c>
      <c r="G59" s="65" t="s">
        <v>68</v>
      </c>
      <c r="H59" s="64" t="s">
        <v>38</v>
      </c>
      <c r="I59" s="64" t="s">
        <v>118</v>
      </c>
      <c r="J59" s="64" t="s">
        <v>43</v>
      </c>
      <c r="K59" s="64">
        <v>2018</v>
      </c>
      <c r="L59" s="66" t="s">
        <v>66</v>
      </c>
      <c r="M59" s="66" t="s">
        <v>66</v>
      </c>
      <c r="N59" s="67"/>
      <c r="O59" s="67"/>
      <c r="P59" s="67"/>
      <c r="Q59" s="67"/>
      <c r="R59" s="67"/>
      <c r="S59" s="67"/>
      <c r="T59" s="67"/>
      <c r="U59" s="67"/>
      <c r="V59" s="69"/>
      <c r="W59" s="69"/>
      <c r="X59" s="104">
        <v>0</v>
      </c>
      <c r="Y59" s="105"/>
      <c r="Z59" s="105">
        <v>0</v>
      </c>
      <c r="AA59" s="105">
        <v>7290.1</v>
      </c>
    </row>
    <row r="60" spans="1:41" s="8" customFormat="1" ht="112.5">
      <c r="A60" s="11">
        <v>1</v>
      </c>
      <c r="B60" s="11"/>
      <c r="C60" s="11"/>
      <c r="D60" s="11"/>
      <c r="E60" s="11"/>
      <c r="F60" s="64" t="s">
        <v>192</v>
      </c>
      <c r="G60" s="65" t="s">
        <v>69</v>
      </c>
      <c r="H60" s="64" t="s">
        <v>38</v>
      </c>
      <c r="I60" s="64" t="s">
        <v>118</v>
      </c>
      <c r="J60" s="64" t="s">
        <v>47</v>
      </c>
      <c r="K60" s="64">
        <v>2018</v>
      </c>
      <c r="L60" s="66" t="s">
        <v>66</v>
      </c>
      <c r="M60" s="66" t="s">
        <v>66</v>
      </c>
      <c r="N60" s="67"/>
      <c r="O60" s="67"/>
      <c r="P60" s="67"/>
      <c r="Q60" s="67"/>
      <c r="R60" s="67"/>
      <c r="S60" s="67"/>
      <c r="T60" s="67"/>
      <c r="U60" s="67"/>
      <c r="V60" s="69"/>
      <c r="W60" s="69"/>
      <c r="X60" s="104">
        <v>0</v>
      </c>
      <c r="Y60" s="105"/>
      <c r="Z60" s="105">
        <v>0</v>
      </c>
      <c r="AA60" s="105">
        <v>9820.7999999999993</v>
      </c>
    </row>
    <row r="61" spans="1:41" ht="112.5">
      <c r="A61" s="11">
        <v>1</v>
      </c>
      <c r="B61" s="11">
        <v>1</v>
      </c>
      <c r="C61" s="11"/>
      <c r="D61" s="11">
        <v>1</v>
      </c>
      <c r="E61" s="11">
        <v>1</v>
      </c>
      <c r="F61" s="64" t="s">
        <v>193</v>
      </c>
      <c r="G61" s="65" t="s">
        <v>69</v>
      </c>
      <c r="H61" s="64" t="s">
        <v>38</v>
      </c>
      <c r="I61" s="64" t="s">
        <v>118</v>
      </c>
      <c r="J61" s="64" t="s">
        <v>47</v>
      </c>
      <c r="K61" s="64">
        <v>2015</v>
      </c>
      <c r="L61" s="66" t="s">
        <v>66</v>
      </c>
      <c r="M61" s="66" t="s">
        <v>66</v>
      </c>
      <c r="N61" s="67"/>
      <c r="O61" s="67"/>
      <c r="P61" s="67">
        <f t="shared" si="14"/>
        <v>0</v>
      </c>
      <c r="Q61" s="67"/>
      <c r="R61" s="67"/>
      <c r="S61" s="67"/>
      <c r="T61" s="67"/>
      <c r="U61" s="67"/>
      <c r="V61" s="69" t="s">
        <v>7</v>
      </c>
      <c r="W61" s="69"/>
      <c r="X61" s="104">
        <v>8000</v>
      </c>
      <c r="Y61" s="105">
        <v>88100</v>
      </c>
      <c r="Z61" s="105">
        <v>0</v>
      </c>
      <c r="AA61" s="105">
        <v>0</v>
      </c>
    </row>
    <row r="62" spans="1:41" ht="112.5">
      <c r="A62" s="11">
        <v>1</v>
      </c>
      <c r="B62" s="11">
        <v>1</v>
      </c>
      <c r="C62" s="11"/>
      <c r="D62" s="11"/>
      <c r="E62" s="11">
        <v>1</v>
      </c>
      <c r="F62" s="64" t="s">
        <v>194</v>
      </c>
      <c r="G62" s="65" t="s">
        <v>69</v>
      </c>
      <c r="H62" s="64" t="s">
        <v>38</v>
      </c>
      <c r="I62" s="64" t="s">
        <v>118</v>
      </c>
      <c r="J62" s="64" t="s">
        <v>47</v>
      </c>
      <c r="K62" s="64">
        <v>2016</v>
      </c>
      <c r="L62" s="66" t="s">
        <v>66</v>
      </c>
      <c r="M62" s="66" t="s">
        <v>66</v>
      </c>
      <c r="N62" s="67"/>
      <c r="O62" s="67"/>
      <c r="P62" s="67">
        <f t="shared" si="14"/>
        <v>0</v>
      </c>
      <c r="Q62" s="67"/>
      <c r="R62" s="67"/>
      <c r="S62" s="67"/>
      <c r="T62" s="67"/>
      <c r="U62" s="67"/>
      <c r="V62" s="69" t="s">
        <v>8</v>
      </c>
      <c r="W62" s="69"/>
      <c r="X62" s="104">
        <v>16000</v>
      </c>
      <c r="Y62" s="105">
        <v>560000</v>
      </c>
      <c r="Z62" s="105">
        <v>9600</v>
      </c>
      <c r="AA62" s="105">
        <v>0</v>
      </c>
    </row>
    <row r="63" spans="1:41" ht="150">
      <c r="A63" s="11">
        <v>1</v>
      </c>
      <c r="B63" s="11">
        <v>1</v>
      </c>
      <c r="C63" s="11">
        <v>1</v>
      </c>
      <c r="D63" s="11"/>
      <c r="E63" s="11">
        <v>1</v>
      </c>
      <c r="F63" s="64" t="s">
        <v>195</v>
      </c>
      <c r="G63" s="65" t="s">
        <v>70</v>
      </c>
      <c r="H63" s="64" t="s">
        <v>139</v>
      </c>
      <c r="I63" s="64" t="s">
        <v>118</v>
      </c>
      <c r="J63" s="64" t="s">
        <v>48</v>
      </c>
      <c r="K63" s="64">
        <v>2016</v>
      </c>
      <c r="L63" s="66" t="s">
        <v>65</v>
      </c>
      <c r="M63" s="66" t="s">
        <v>66</v>
      </c>
      <c r="N63" s="76">
        <v>391030</v>
      </c>
      <c r="O63" s="67"/>
      <c r="P63" s="67">
        <f t="shared" si="14"/>
        <v>15000</v>
      </c>
      <c r="Q63" s="67"/>
      <c r="R63" s="67">
        <v>15000</v>
      </c>
      <c r="S63" s="67"/>
      <c r="T63" s="67">
        <v>391030</v>
      </c>
      <c r="U63" s="67"/>
      <c r="V63" s="69" t="s">
        <v>8</v>
      </c>
      <c r="W63" s="69"/>
      <c r="X63" s="104">
        <v>38000</v>
      </c>
      <c r="Y63" s="105">
        <v>164580</v>
      </c>
      <c r="Z63" s="105">
        <v>0</v>
      </c>
      <c r="AA63" s="105">
        <v>0</v>
      </c>
    </row>
    <row r="64" spans="1:41" s="8" customFormat="1" ht="112.5">
      <c r="A64" s="11">
        <v>1</v>
      </c>
      <c r="B64" s="11"/>
      <c r="C64" s="11"/>
      <c r="D64" s="11"/>
      <c r="E64" s="11"/>
      <c r="F64" s="64" t="s">
        <v>196</v>
      </c>
      <c r="G64" s="65" t="s">
        <v>94</v>
      </c>
      <c r="H64" s="64" t="s">
        <v>38</v>
      </c>
      <c r="I64" s="64" t="s">
        <v>118</v>
      </c>
      <c r="J64" s="64" t="s">
        <v>46</v>
      </c>
      <c r="K64" s="64">
        <v>2017</v>
      </c>
      <c r="L64" s="66" t="s">
        <v>66</v>
      </c>
      <c r="M64" s="66" t="s">
        <v>66</v>
      </c>
      <c r="N64" s="76"/>
      <c r="O64" s="67"/>
      <c r="P64" s="67"/>
      <c r="Q64" s="67"/>
      <c r="R64" s="67"/>
      <c r="S64" s="67"/>
      <c r="T64" s="67"/>
      <c r="U64" s="67"/>
      <c r="V64" s="69"/>
      <c r="W64" s="69"/>
      <c r="X64" s="104">
        <v>0</v>
      </c>
      <c r="Y64" s="105"/>
      <c r="Z64" s="105">
        <v>0</v>
      </c>
      <c r="AA64" s="105">
        <v>30217.9</v>
      </c>
    </row>
    <row r="65" spans="1:41" s="8" customFormat="1" ht="112.5">
      <c r="A65" s="11">
        <v>1</v>
      </c>
      <c r="B65" s="11"/>
      <c r="C65" s="11"/>
      <c r="D65" s="11"/>
      <c r="E65" s="11"/>
      <c r="F65" s="64" t="s">
        <v>197</v>
      </c>
      <c r="G65" s="65" t="s">
        <v>95</v>
      </c>
      <c r="H65" s="64" t="s">
        <v>38</v>
      </c>
      <c r="I65" s="64" t="s">
        <v>118</v>
      </c>
      <c r="J65" s="64" t="s">
        <v>96</v>
      </c>
      <c r="K65" s="64">
        <v>2017</v>
      </c>
      <c r="L65" s="66" t="s">
        <v>66</v>
      </c>
      <c r="M65" s="66" t="s">
        <v>66</v>
      </c>
      <c r="N65" s="76"/>
      <c r="O65" s="67"/>
      <c r="P65" s="67"/>
      <c r="Q65" s="67"/>
      <c r="R65" s="67"/>
      <c r="S65" s="67"/>
      <c r="T65" s="67"/>
      <c r="U65" s="67"/>
      <c r="V65" s="69"/>
      <c r="W65" s="69"/>
      <c r="X65" s="104">
        <v>0</v>
      </c>
      <c r="Y65" s="105"/>
      <c r="Z65" s="105">
        <v>0</v>
      </c>
      <c r="AA65" s="105">
        <v>30217.9</v>
      </c>
    </row>
    <row r="66" spans="1:41" ht="150">
      <c r="A66" s="11">
        <v>1</v>
      </c>
      <c r="B66" s="11">
        <v>1</v>
      </c>
      <c r="C66" s="11">
        <v>1</v>
      </c>
      <c r="D66" s="11"/>
      <c r="E66" s="11">
        <v>1</v>
      </c>
      <c r="F66" s="64" t="s">
        <v>198</v>
      </c>
      <c r="G66" s="65" t="s">
        <v>71</v>
      </c>
      <c r="H66" s="64" t="s">
        <v>139</v>
      </c>
      <c r="I66" s="64" t="s">
        <v>118</v>
      </c>
      <c r="J66" s="64" t="s">
        <v>116</v>
      </c>
      <c r="K66" s="64">
        <v>2016</v>
      </c>
      <c r="L66" s="66" t="s">
        <v>65</v>
      </c>
      <c r="M66" s="66" t="s">
        <v>66</v>
      </c>
      <c r="N66" s="76">
        <v>300000</v>
      </c>
      <c r="O66" s="67"/>
      <c r="P66" s="67">
        <f t="shared" si="14"/>
        <v>0</v>
      </c>
      <c r="Q66" s="67"/>
      <c r="R66" s="67"/>
      <c r="S66" s="67"/>
      <c r="T66" s="67">
        <v>300000</v>
      </c>
      <c r="U66" s="67"/>
      <c r="V66" s="69" t="s">
        <v>8</v>
      </c>
      <c r="W66" s="69"/>
      <c r="X66" s="105">
        <v>15000</v>
      </c>
      <c r="Y66" s="105">
        <v>170000</v>
      </c>
      <c r="Z66" s="105">
        <v>0</v>
      </c>
      <c r="AA66" s="105">
        <v>0</v>
      </c>
    </row>
    <row r="67" spans="1:41" ht="112.5">
      <c r="A67" s="11">
        <v>1</v>
      </c>
      <c r="B67" s="11">
        <v>1</v>
      </c>
      <c r="C67" s="11"/>
      <c r="D67" s="11"/>
      <c r="E67" s="11">
        <v>1</v>
      </c>
      <c r="F67" s="64" t="s">
        <v>199</v>
      </c>
      <c r="G67" s="65" t="s">
        <v>72</v>
      </c>
      <c r="H67" s="64" t="s">
        <v>38</v>
      </c>
      <c r="I67" s="64" t="s">
        <v>118</v>
      </c>
      <c r="J67" s="64" t="s">
        <v>49</v>
      </c>
      <c r="K67" s="64">
        <v>2019</v>
      </c>
      <c r="L67" s="66" t="s">
        <v>66</v>
      </c>
      <c r="M67" s="66" t="s">
        <v>66</v>
      </c>
      <c r="N67" s="67"/>
      <c r="O67" s="67"/>
      <c r="P67" s="67">
        <f t="shared" si="14"/>
        <v>0</v>
      </c>
      <c r="Q67" s="67"/>
      <c r="R67" s="67"/>
      <c r="S67" s="67"/>
      <c r="T67" s="67"/>
      <c r="U67" s="67"/>
      <c r="V67" s="75" t="s">
        <v>10</v>
      </c>
      <c r="W67" s="69"/>
      <c r="X67" s="105">
        <v>11500</v>
      </c>
      <c r="Y67" s="105">
        <v>120000</v>
      </c>
      <c r="Z67" s="105">
        <v>8100</v>
      </c>
      <c r="AA67" s="105">
        <v>10198.5</v>
      </c>
    </row>
    <row r="68" spans="1:41" s="8" customFormat="1" ht="131.25">
      <c r="A68" s="11">
        <v>1</v>
      </c>
      <c r="B68" s="11"/>
      <c r="C68" s="11"/>
      <c r="D68" s="11"/>
      <c r="E68" s="11"/>
      <c r="F68" s="64" t="s">
        <v>200</v>
      </c>
      <c r="G68" s="65" t="s">
        <v>86</v>
      </c>
      <c r="H68" s="64" t="s">
        <v>38</v>
      </c>
      <c r="I68" s="64" t="s">
        <v>118</v>
      </c>
      <c r="J68" s="64" t="s">
        <v>44</v>
      </c>
      <c r="K68" s="64">
        <v>2017</v>
      </c>
      <c r="L68" s="66" t="s">
        <v>65</v>
      </c>
      <c r="M68" s="66" t="s">
        <v>66</v>
      </c>
      <c r="N68" s="67"/>
      <c r="O68" s="67"/>
      <c r="P68" s="67"/>
      <c r="Q68" s="67"/>
      <c r="R68" s="67"/>
      <c r="S68" s="67"/>
      <c r="T68" s="67"/>
      <c r="U68" s="67"/>
      <c r="V68" s="75"/>
      <c r="W68" s="69"/>
      <c r="X68" s="105">
        <v>0</v>
      </c>
      <c r="Y68" s="105"/>
      <c r="Z68" s="105">
        <v>20100</v>
      </c>
      <c r="AA68" s="105">
        <v>35868.699999999997</v>
      </c>
    </row>
    <row r="69" spans="1:41" s="8" customFormat="1" ht="112.5">
      <c r="A69" s="11">
        <v>1</v>
      </c>
      <c r="B69" s="11"/>
      <c r="C69" s="11"/>
      <c r="D69" s="11">
        <v>1</v>
      </c>
      <c r="E69" s="11"/>
      <c r="F69" s="64" t="s">
        <v>201</v>
      </c>
      <c r="G69" s="65" t="s">
        <v>86</v>
      </c>
      <c r="H69" s="64" t="s">
        <v>38</v>
      </c>
      <c r="I69" s="64" t="s">
        <v>118</v>
      </c>
      <c r="J69" s="64" t="s">
        <v>44</v>
      </c>
      <c r="K69" s="64" t="s">
        <v>145</v>
      </c>
      <c r="L69" s="66" t="s">
        <v>66</v>
      </c>
      <c r="M69" s="66" t="s">
        <v>66</v>
      </c>
      <c r="N69" s="67"/>
      <c r="O69" s="67"/>
      <c r="P69" s="67"/>
      <c r="Q69" s="67"/>
      <c r="R69" s="67"/>
      <c r="S69" s="67"/>
      <c r="T69" s="67"/>
      <c r="U69" s="67"/>
      <c r="V69" s="75"/>
      <c r="W69" s="69"/>
      <c r="X69" s="105">
        <v>0</v>
      </c>
      <c r="Y69" s="105"/>
      <c r="Z69" s="105">
        <v>11700</v>
      </c>
      <c r="AA69" s="105">
        <v>14731.2</v>
      </c>
    </row>
    <row r="70" spans="1:41" ht="112.5">
      <c r="A70" s="11">
        <v>1</v>
      </c>
      <c r="B70" s="11">
        <v>1</v>
      </c>
      <c r="C70" s="11"/>
      <c r="D70" s="11">
        <v>1</v>
      </c>
      <c r="E70" s="11"/>
      <c r="F70" s="64" t="s">
        <v>202</v>
      </c>
      <c r="G70" s="65" t="s">
        <v>68</v>
      </c>
      <c r="H70" s="64" t="s">
        <v>38</v>
      </c>
      <c r="I70" s="64" t="s">
        <v>118</v>
      </c>
      <c r="J70" s="64" t="s">
        <v>43</v>
      </c>
      <c r="K70" s="64" t="s">
        <v>146</v>
      </c>
      <c r="L70" s="66" t="s">
        <v>66</v>
      </c>
      <c r="M70" s="66" t="s">
        <v>66</v>
      </c>
      <c r="N70" s="67"/>
      <c r="O70" s="67"/>
      <c r="P70" s="67">
        <f t="shared" si="14"/>
        <v>0</v>
      </c>
      <c r="Q70" s="67"/>
      <c r="R70" s="67"/>
      <c r="S70" s="67"/>
      <c r="T70" s="67"/>
      <c r="U70" s="67"/>
      <c r="V70" s="77" t="s">
        <v>26</v>
      </c>
      <c r="W70" s="69"/>
      <c r="X70" s="105">
        <v>5000</v>
      </c>
      <c r="Y70" s="105">
        <v>0</v>
      </c>
      <c r="Z70" s="105">
        <v>3000</v>
      </c>
      <c r="AA70" s="105">
        <v>3777.3</v>
      </c>
    </row>
    <row r="71" spans="1:41" s="3" customFormat="1" ht="112.5">
      <c r="A71" s="11">
        <v>1</v>
      </c>
      <c r="B71" s="11">
        <v>1</v>
      </c>
      <c r="C71" s="11">
        <v>1</v>
      </c>
      <c r="D71" s="11">
        <v>1</v>
      </c>
      <c r="E71" s="11"/>
      <c r="F71" s="78" t="s">
        <v>203</v>
      </c>
      <c r="G71" s="79" t="s">
        <v>73</v>
      </c>
      <c r="H71" s="64" t="s">
        <v>38</v>
      </c>
      <c r="I71" s="64" t="s">
        <v>118</v>
      </c>
      <c r="J71" s="64" t="s">
        <v>46</v>
      </c>
      <c r="K71" s="64">
        <v>2015</v>
      </c>
      <c r="L71" s="66" t="s">
        <v>65</v>
      </c>
      <c r="M71" s="66" t="s">
        <v>66</v>
      </c>
      <c r="N71" s="67"/>
      <c r="O71" s="67"/>
      <c r="P71" s="67">
        <f t="shared" si="14"/>
        <v>4000</v>
      </c>
      <c r="Q71" s="67"/>
      <c r="R71" s="67">
        <v>4000</v>
      </c>
      <c r="S71" s="67"/>
      <c r="T71" s="67"/>
      <c r="U71" s="67"/>
      <c r="V71" s="69" t="s">
        <v>7</v>
      </c>
      <c r="W71" s="69"/>
      <c r="X71" s="105">
        <v>32500</v>
      </c>
      <c r="Y71" s="105">
        <v>0</v>
      </c>
      <c r="Z71" s="105">
        <v>0</v>
      </c>
      <c r="AA71" s="105">
        <v>0</v>
      </c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ht="111" customHeight="1">
      <c r="A72" s="11"/>
      <c r="B72" s="11"/>
      <c r="C72" s="11"/>
      <c r="D72" s="11"/>
      <c r="E72" s="11"/>
      <c r="F72" s="61" t="s">
        <v>80</v>
      </c>
      <c r="G72" s="62"/>
      <c r="H72" s="61"/>
      <c r="I72" s="61"/>
      <c r="J72" s="61"/>
      <c r="K72" s="61"/>
      <c r="L72" s="63"/>
      <c r="M72" s="63"/>
      <c r="N72" s="31">
        <f t="shared" ref="N72:W72" si="15">SUM(N73:N80)</f>
        <v>925493.65320000006</v>
      </c>
      <c r="O72" s="31">
        <f t="shared" si="15"/>
        <v>0</v>
      </c>
      <c r="P72" s="31">
        <f t="shared" si="15"/>
        <v>91011.7</v>
      </c>
      <c r="Q72" s="31">
        <f t="shared" si="15"/>
        <v>30000</v>
      </c>
      <c r="R72" s="31">
        <f t="shared" si="15"/>
        <v>55008.7</v>
      </c>
      <c r="S72" s="31">
        <f t="shared" si="15"/>
        <v>6003</v>
      </c>
      <c r="T72" s="31">
        <f t="shared" si="15"/>
        <v>870493.65320000006</v>
      </c>
      <c r="U72" s="31">
        <f t="shared" si="15"/>
        <v>0</v>
      </c>
      <c r="V72" s="31">
        <f t="shared" si="15"/>
        <v>0</v>
      </c>
      <c r="W72" s="31">
        <f t="shared" si="15"/>
        <v>88</v>
      </c>
      <c r="X72" s="96">
        <f>SUM(X73:X80)</f>
        <v>67486.66320000001</v>
      </c>
      <c r="Y72" s="96">
        <f>SUM(Y73:Y80)</f>
        <v>523226.33999999997</v>
      </c>
      <c r="Z72" s="96">
        <f>SUM(Z73:Z80)</f>
        <v>0</v>
      </c>
      <c r="AA72" s="96">
        <f>SUM(AA73:AA80)</f>
        <v>0</v>
      </c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1" ht="93.75">
      <c r="A73" s="11">
        <v>1</v>
      </c>
      <c r="B73" s="11">
        <v>1</v>
      </c>
      <c r="C73" s="11">
        <v>1</v>
      </c>
      <c r="D73" s="11"/>
      <c r="E73" s="11"/>
      <c r="F73" s="80" t="s">
        <v>204</v>
      </c>
      <c r="G73" s="81" t="s">
        <v>74</v>
      </c>
      <c r="H73" s="82" t="s">
        <v>127</v>
      </c>
      <c r="I73" s="82" t="s">
        <v>117</v>
      </c>
      <c r="J73" s="80" t="s">
        <v>50</v>
      </c>
      <c r="K73" s="80"/>
      <c r="L73" s="83" t="s">
        <v>65</v>
      </c>
      <c r="M73" s="83" t="s">
        <v>65</v>
      </c>
      <c r="N73" s="67"/>
      <c r="O73" s="67"/>
      <c r="P73" s="67">
        <f t="shared" ref="P73:P80" si="16">S73+R73+Q73</f>
        <v>91011.7</v>
      </c>
      <c r="Q73" s="67">
        <v>30000</v>
      </c>
      <c r="R73" s="67">
        <v>55008.7</v>
      </c>
      <c r="S73" s="67">
        <v>6003</v>
      </c>
      <c r="T73" s="67"/>
      <c r="U73" s="67"/>
      <c r="V73" s="84"/>
      <c r="W73" s="69">
        <v>88</v>
      </c>
      <c r="X73" s="103">
        <v>14680.2</v>
      </c>
      <c r="Y73" s="103"/>
      <c r="Z73" s="103">
        <v>0</v>
      </c>
      <c r="AA73" s="103">
        <v>0</v>
      </c>
    </row>
    <row r="74" spans="1:41" s="8" customFormat="1" ht="93.75">
      <c r="A74" s="11">
        <v>1</v>
      </c>
      <c r="B74" s="11">
        <v>1</v>
      </c>
      <c r="C74" s="11">
        <v>1</v>
      </c>
      <c r="D74" s="11">
        <v>1</v>
      </c>
      <c r="E74" s="11">
        <v>1</v>
      </c>
      <c r="F74" s="82" t="s">
        <v>205</v>
      </c>
      <c r="G74" s="81" t="s">
        <v>74</v>
      </c>
      <c r="H74" s="82" t="s">
        <v>136</v>
      </c>
      <c r="I74" s="82" t="s">
        <v>117</v>
      </c>
      <c r="J74" s="80" t="s">
        <v>50</v>
      </c>
      <c r="K74" s="80">
        <v>2015</v>
      </c>
      <c r="L74" s="83" t="s">
        <v>65</v>
      </c>
      <c r="M74" s="83" t="s">
        <v>65</v>
      </c>
      <c r="N74" s="67">
        <v>232321.91320000001</v>
      </c>
      <c r="O74" s="67"/>
      <c r="P74" s="67"/>
      <c r="Q74" s="67"/>
      <c r="R74" s="67"/>
      <c r="S74" s="67"/>
      <c r="T74" s="67">
        <v>177321.91320000001</v>
      </c>
      <c r="U74" s="67"/>
      <c r="V74" s="85" t="s">
        <v>51</v>
      </c>
      <c r="W74" s="69"/>
      <c r="X74" s="103">
        <v>24721.91320000001</v>
      </c>
      <c r="Y74" s="103">
        <v>152600</v>
      </c>
      <c r="Z74" s="103">
        <v>0</v>
      </c>
      <c r="AA74" s="103">
        <v>0</v>
      </c>
    </row>
    <row r="75" spans="1:41" ht="93.75">
      <c r="A75" s="11">
        <v>1</v>
      </c>
      <c r="B75" s="11">
        <v>1</v>
      </c>
      <c r="C75" s="11"/>
      <c r="D75" s="11"/>
      <c r="E75" s="11">
        <v>1</v>
      </c>
      <c r="F75" s="64" t="s">
        <v>206</v>
      </c>
      <c r="G75" s="65" t="s">
        <v>75</v>
      </c>
      <c r="H75" s="64" t="s">
        <v>137</v>
      </c>
      <c r="I75" s="82" t="s">
        <v>117</v>
      </c>
      <c r="J75" s="80" t="s">
        <v>49</v>
      </c>
      <c r="K75" s="80">
        <v>2016</v>
      </c>
      <c r="L75" s="83" t="s">
        <v>65</v>
      </c>
      <c r="M75" s="83" t="s">
        <v>66</v>
      </c>
      <c r="N75" s="86">
        <v>96000</v>
      </c>
      <c r="O75" s="67"/>
      <c r="P75" s="67">
        <f t="shared" si="16"/>
        <v>0</v>
      </c>
      <c r="Q75" s="67"/>
      <c r="R75" s="67"/>
      <c r="S75" s="67"/>
      <c r="T75" s="67">
        <v>96000</v>
      </c>
      <c r="U75" s="67"/>
      <c r="V75" s="69" t="s">
        <v>8</v>
      </c>
      <c r="W75" s="69"/>
      <c r="X75" s="105">
        <v>4500</v>
      </c>
      <c r="Y75" s="105">
        <v>60500</v>
      </c>
      <c r="Z75" s="105">
        <v>0</v>
      </c>
      <c r="AA75" s="105">
        <v>0</v>
      </c>
    </row>
    <row r="76" spans="1:41" ht="93.75">
      <c r="A76" s="11">
        <v>1</v>
      </c>
      <c r="B76" s="11">
        <v>1</v>
      </c>
      <c r="C76" s="11"/>
      <c r="D76" s="11">
        <v>1</v>
      </c>
      <c r="E76" s="11">
        <v>1</v>
      </c>
      <c r="F76" s="64" t="s">
        <v>207</v>
      </c>
      <c r="G76" s="65" t="s">
        <v>76</v>
      </c>
      <c r="H76" s="64" t="s">
        <v>124</v>
      </c>
      <c r="I76" s="82" t="s">
        <v>117</v>
      </c>
      <c r="J76" s="80" t="s">
        <v>43</v>
      </c>
      <c r="K76" s="80">
        <v>2015</v>
      </c>
      <c r="L76" s="83" t="s">
        <v>65</v>
      </c>
      <c r="M76" s="83" t="s">
        <v>66</v>
      </c>
      <c r="N76" s="86">
        <v>37948.9</v>
      </c>
      <c r="O76" s="67"/>
      <c r="P76" s="67">
        <f t="shared" si="16"/>
        <v>0</v>
      </c>
      <c r="Q76" s="67"/>
      <c r="R76" s="67"/>
      <c r="S76" s="67"/>
      <c r="T76" s="67">
        <v>37948.9</v>
      </c>
      <c r="U76" s="67"/>
      <c r="V76" s="69" t="s">
        <v>7</v>
      </c>
      <c r="W76" s="69"/>
      <c r="X76" s="104">
        <v>2148.9</v>
      </c>
      <c r="Y76" s="104">
        <v>35300</v>
      </c>
      <c r="Z76" s="104">
        <v>0</v>
      </c>
      <c r="AA76" s="104">
        <v>0</v>
      </c>
    </row>
    <row r="77" spans="1:41" ht="93.75">
      <c r="A77" s="11">
        <v>1</v>
      </c>
      <c r="B77" s="11">
        <v>1</v>
      </c>
      <c r="C77" s="11"/>
      <c r="D77" s="11">
        <v>1</v>
      </c>
      <c r="E77" s="11">
        <v>1</v>
      </c>
      <c r="F77" s="64" t="s">
        <v>208</v>
      </c>
      <c r="G77" s="65" t="s">
        <v>76</v>
      </c>
      <c r="H77" s="64" t="s">
        <v>124</v>
      </c>
      <c r="I77" s="82" t="s">
        <v>117</v>
      </c>
      <c r="J77" s="80" t="s">
        <v>43</v>
      </c>
      <c r="K77" s="80">
        <v>2015</v>
      </c>
      <c r="L77" s="83" t="s">
        <v>65</v>
      </c>
      <c r="M77" s="83" t="s">
        <v>66</v>
      </c>
      <c r="N77" s="86">
        <v>3292</v>
      </c>
      <c r="O77" s="67"/>
      <c r="P77" s="67">
        <f t="shared" si="16"/>
        <v>0</v>
      </c>
      <c r="Q77" s="67"/>
      <c r="R77" s="67"/>
      <c r="S77" s="67"/>
      <c r="T77" s="67">
        <v>3292</v>
      </c>
      <c r="U77" s="67"/>
      <c r="V77" s="69" t="s">
        <v>7</v>
      </c>
      <c r="W77" s="69"/>
      <c r="X77" s="104">
        <v>242</v>
      </c>
      <c r="Y77" s="104">
        <v>3000</v>
      </c>
      <c r="Z77" s="104">
        <v>0</v>
      </c>
      <c r="AA77" s="104">
        <v>0</v>
      </c>
    </row>
    <row r="78" spans="1:41" ht="93.75">
      <c r="A78" s="11">
        <v>1</v>
      </c>
      <c r="B78" s="11">
        <v>1</v>
      </c>
      <c r="C78" s="11"/>
      <c r="D78" s="11"/>
      <c r="E78" s="11">
        <v>1</v>
      </c>
      <c r="F78" s="64" t="s">
        <v>209</v>
      </c>
      <c r="G78" s="65" t="s">
        <v>76</v>
      </c>
      <c r="H78" s="64" t="s">
        <v>124</v>
      </c>
      <c r="I78" s="82" t="s">
        <v>117</v>
      </c>
      <c r="J78" s="80" t="s">
        <v>43</v>
      </c>
      <c r="K78" s="80">
        <v>2017</v>
      </c>
      <c r="L78" s="83" t="s">
        <v>66</v>
      </c>
      <c r="M78" s="83" t="s">
        <v>66</v>
      </c>
      <c r="N78" s="86">
        <v>0</v>
      </c>
      <c r="O78" s="67"/>
      <c r="P78" s="67">
        <f t="shared" si="16"/>
        <v>0</v>
      </c>
      <c r="Q78" s="67"/>
      <c r="R78" s="67"/>
      <c r="S78" s="67"/>
      <c r="T78" s="67">
        <v>0</v>
      </c>
      <c r="U78" s="67"/>
      <c r="V78" s="69" t="s">
        <v>9</v>
      </c>
      <c r="W78" s="69"/>
      <c r="X78" s="105">
        <v>2750</v>
      </c>
      <c r="Y78" s="104">
        <v>22700</v>
      </c>
      <c r="Z78" s="104">
        <v>0</v>
      </c>
      <c r="AA78" s="104">
        <v>0</v>
      </c>
    </row>
    <row r="79" spans="1:41" ht="93.75">
      <c r="A79" s="11">
        <v>1</v>
      </c>
      <c r="B79" s="11">
        <v>1</v>
      </c>
      <c r="C79" s="11"/>
      <c r="D79" s="11"/>
      <c r="E79" s="11">
        <v>1</v>
      </c>
      <c r="F79" s="64" t="s">
        <v>210</v>
      </c>
      <c r="G79" s="65" t="s">
        <v>75</v>
      </c>
      <c r="H79" s="64" t="s">
        <v>127</v>
      </c>
      <c r="I79" s="82" t="s">
        <v>117</v>
      </c>
      <c r="J79" s="80" t="s">
        <v>49</v>
      </c>
      <c r="K79" s="80">
        <v>2016</v>
      </c>
      <c r="L79" s="83" t="s">
        <v>65</v>
      </c>
      <c r="M79" s="83" t="s">
        <v>66</v>
      </c>
      <c r="N79" s="86">
        <v>225443.81</v>
      </c>
      <c r="O79" s="67"/>
      <c r="P79" s="67">
        <f t="shared" si="16"/>
        <v>0</v>
      </c>
      <c r="Q79" s="67"/>
      <c r="R79" s="67"/>
      <c r="S79" s="67"/>
      <c r="T79" s="67">
        <v>225443.81</v>
      </c>
      <c r="U79" s="67"/>
      <c r="V79" s="69" t="s">
        <v>8</v>
      </c>
      <c r="W79" s="69"/>
      <c r="X79" s="105">
        <v>8784.9500000000007</v>
      </c>
      <c r="Y79" s="104">
        <v>101026.94</v>
      </c>
      <c r="Z79" s="104">
        <v>0</v>
      </c>
      <c r="AA79" s="104">
        <v>0</v>
      </c>
    </row>
    <row r="80" spans="1:41" s="3" customFormat="1" ht="93.75">
      <c r="A80" s="11">
        <v>1</v>
      </c>
      <c r="B80" s="11">
        <v>1</v>
      </c>
      <c r="C80" s="11"/>
      <c r="D80" s="11"/>
      <c r="E80" s="11">
        <v>1</v>
      </c>
      <c r="F80" s="64" t="s">
        <v>211</v>
      </c>
      <c r="G80" s="65" t="s">
        <v>75</v>
      </c>
      <c r="H80" s="64" t="s">
        <v>127</v>
      </c>
      <c r="I80" s="82" t="s">
        <v>117</v>
      </c>
      <c r="J80" s="80" t="s">
        <v>49</v>
      </c>
      <c r="K80" s="80">
        <v>2016</v>
      </c>
      <c r="L80" s="83" t="s">
        <v>65</v>
      </c>
      <c r="M80" s="83" t="s">
        <v>66</v>
      </c>
      <c r="N80" s="86">
        <v>330487.03000000003</v>
      </c>
      <c r="O80" s="67"/>
      <c r="P80" s="67">
        <f t="shared" si="16"/>
        <v>0</v>
      </c>
      <c r="Q80" s="67"/>
      <c r="R80" s="67"/>
      <c r="S80" s="67"/>
      <c r="T80" s="67">
        <v>330487.03000000003</v>
      </c>
      <c r="U80" s="67"/>
      <c r="V80" s="69" t="s">
        <v>8</v>
      </c>
      <c r="W80" s="69"/>
      <c r="X80" s="104">
        <v>9658.7000000000007</v>
      </c>
      <c r="Y80" s="104">
        <v>148099.4</v>
      </c>
      <c r="Z80" s="104">
        <v>0</v>
      </c>
      <c r="AA80" s="104">
        <v>0</v>
      </c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ht="60.6" customHeight="1">
      <c r="A81" s="11"/>
      <c r="B81" s="11"/>
      <c r="C81" s="11"/>
      <c r="D81" s="11"/>
      <c r="E81" s="11"/>
      <c r="F81" s="61" t="s">
        <v>81</v>
      </c>
      <c r="G81" s="62"/>
      <c r="H81" s="61"/>
      <c r="I81" s="61"/>
      <c r="J81" s="61"/>
      <c r="K81" s="61"/>
      <c r="L81" s="63"/>
      <c r="M81" s="63"/>
      <c r="N81" s="71">
        <f t="shared" ref="N81:W81" si="17">SUM(N82)</f>
        <v>434000</v>
      </c>
      <c r="O81" s="71">
        <f t="shared" si="17"/>
        <v>0</v>
      </c>
      <c r="P81" s="71">
        <f t="shared" si="17"/>
        <v>1535022.2</v>
      </c>
      <c r="Q81" s="71">
        <f t="shared" si="17"/>
        <v>0</v>
      </c>
      <c r="R81" s="71">
        <f t="shared" si="17"/>
        <v>1535022.2</v>
      </c>
      <c r="S81" s="71">
        <f t="shared" si="17"/>
        <v>0</v>
      </c>
      <c r="T81" s="71">
        <f t="shared" si="17"/>
        <v>434000</v>
      </c>
      <c r="U81" s="71">
        <f t="shared" si="17"/>
        <v>0</v>
      </c>
      <c r="V81" s="71">
        <f t="shared" si="17"/>
        <v>0</v>
      </c>
      <c r="W81" s="71">
        <f t="shared" si="17"/>
        <v>0</v>
      </c>
      <c r="X81" s="106">
        <f>SUM(X82)</f>
        <v>434000</v>
      </c>
      <c r="Y81" s="106">
        <f>SUM(Y82)</f>
        <v>0</v>
      </c>
      <c r="Z81" s="106">
        <f>SUM(Z82)</f>
        <v>10000</v>
      </c>
      <c r="AA81" s="106">
        <f>SUM(AA82)</f>
        <v>10000</v>
      </c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41" s="7" customFormat="1" ht="150" customHeight="1">
      <c r="A82" s="12">
        <v>1</v>
      </c>
      <c r="B82" s="12">
        <v>1</v>
      </c>
      <c r="C82" s="12">
        <v>1</v>
      </c>
      <c r="D82" s="12"/>
      <c r="E82" s="12"/>
      <c r="F82" s="82" t="s">
        <v>212</v>
      </c>
      <c r="G82" s="87" t="s">
        <v>93</v>
      </c>
      <c r="H82" s="82" t="s">
        <v>89</v>
      </c>
      <c r="I82" s="82" t="s">
        <v>39</v>
      </c>
      <c r="J82" s="82" t="s">
        <v>44</v>
      </c>
      <c r="K82" s="82" t="s">
        <v>144</v>
      </c>
      <c r="L82" s="88"/>
      <c r="M82" s="88"/>
      <c r="N82" s="67">
        <v>434000</v>
      </c>
      <c r="O82" s="67"/>
      <c r="P82" s="67">
        <f>R82</f>
        <v>1535022.2</v>
      </c>
      <c r="Q82" s="67"/>
      <c r="R82" s="67">
        <v>1535022.2</v>
      </c>
      <c r="S82" s="67"/>
      <c r="T82" s="67">
        <v>434000</v>
      </c>
      <c r="U82" s="67"/>
      <c r="V82" s="69"/>
      <c r="W82" s="69"/>
      <c r="X82" s="105">
        <v>434000</v>
      </c>
      <c r="Y82" s="105"/>
      <c r="Z82" s="105">
        <v>10000</v>
      </c>
      <c r="AA82" s="105">
        <v>10000</v>
      </c>
    </row>
    <row r="83" spans="1:41" ht="129" customHeight="1">
      <c r="A83" s="11"/>
      <c r="B83" s="11"/>
      <c r="C83" s="11"/>
      <c r="D83" s="11"/>
      <c r="E83" s="11"/>
      <c r="F83" s="61" t="s">
        <v>82</v>
      </c>
      <c r="G83" s="62"/>
      <c r="H83" s="61"/>
      <c r="I83" s="61"/>
      <c r="J83" s="61"/>
      <c r="K83" s="61"/>
      <c r="L83" s="63"/>
      <c r="M83" s="63"/>
      <c r="N83" s="71">
        <f t="shared" ref="N83:W83" si="18">SUM(N84:N85)</f>
        <v>3424530.13</v>
      </c>
      <c r="O83" s="71">
        <f t="shared" si="18"/>
        <v>0</v>
      </c>
      <c r="P83" s="71">
        <f t="shared" si="18"/>
        <v>506504.6</v>
      </c>
      <c r="Q83" s="71">
        <f t="shared" si="18"/>
        <v>506504.6</v>
      </c>
      <c r="R83" s="71">
        <f t="shared" si="18"/>
        <v>0</v>
      </c>
      <c r="S83" s="71">
        <f t="shared" si="18"/>
        <v>0</v>
      </c>
      <c r="T83" s="71">
        <f t="shared" si="18"/>
        <v>1923310.2</v>
      </c>
      <c r="U83" s="71">
        <f t="shared" si="18"/>
        <v>0</v>
      </c>
      <c r="V83" s="71">
        <f t="shared" si="18"/>
        <v>0</v>
      </c>
      <c r="W83" s="71">
        <f t="shared" si="18"/>
        <v>0</v>
      </c>
      <c r="X83" s="106">
        <f>SUM(X84:X85)</f>
        <v>72421.100000000006</v>
      </c>
      <c r="Y83" s="106">
        <f>SUM(Y84:Y85)</f>
        <v>2150000</v>
      </c>
      <c r="Z83" s="106">
        <f>SUM(Z84:Z85)</f>
        <v>0</v>
      </c>
      <c r="AA83" s="106">
        <f>SUM(AA84:AA85)</f>
        <v>0</v>
      </c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</row>
    <row r="84" spans="1:41" ht="93.75">
      <c r="A84" s="11">
        <v>1</v>
      </c>
      <c r="B84" s="11">
        <v>1</v>
      </c>
      <c r="C84" s="11">
        <v>1</v>
      </c>
      <c r="D84" s="11">
        <v>1</v>
      </c>
      <c r="E84" s="11">
        <v>1</v>
      </c>
      <c r="F84" s="64" t="s">
        <v>213</v>
      </c>
      <c r="G84" s="65" t="s">
        <v>87</v>
      </c>
      <c r="H84" s="64" t="s">
        <v>138</v>
      </c>
      <c r="I84" s="89" t="s">
        <v>117</v>
      </c>
      <c r="J84" s="89" t="s">
        <v>44</v>
      </c>
      <c r="K84" s="89">
        <v>2015</v>
      </c>
      <c r="L84" s="90" t="s">
        <v>65</v>
      </c>
      <c r="M84" s="90" t="s">
        <v>65</v>
      </c>
      <c r="N84" s="86">
        <v>2783949.03</v>
      </c>
      <c r="O84" s="67"/>
      <c r="P84" s="67">
        <f>S84+R84+Q84</f>
        <v>506504.6</v>
      </c>
      <c r="Q84" s="67">
        <v>506504.6</v>
      </c>
      <c r="R84" s="67"/>
      <c r="S84" s="67"/>
      <c r="T84" s="86">
        <v>1699550</v>
      </c>
      <c r="U84" s="67">
        <v>0</v>
      </c>
      <c r="V84" s="69" t="s">
        <v>7</v>
      </c>
      <c r="W84" s="69"/>
      <c r="X84" s="104">
        <v>60631.6</v>
      </c>
      <c r="Y84" s="104">
        <v>1800000</v>
      </c>
      <c r="Z84" s="104">
        <v>0</v>
      </c>
      <c r="AA84" s="104">
        <v>0</v>
      </c>
    </row>
    <row r="85" spans="1:41" s="3" customFormat="1" ht="93.75">
      <c r="A85" s="11">
        <v>1</v>
      </c>
      <c r="B85" s="11">
        <v>1</v>
      </c>
      <c r="C85" s="11">
        <v>1</v>
      </c>
      <c r="D85" s="11">
        <v>1</v>
      </c>
      <c r="E85" s="11">
        <v>1</v>
      </c>
      <c r="F85" s="64" t="s">
        <v>214</v>
      </c>
      <c r="G85" s="65" t="s">
        <v>88</v>
      </c>
      <c r="H85" s="64" t="s">
        <v>138</v>
      </c>
      <c r="I85" s="64" t="s">
        <v>117</v>
      </c>
      <c r="J85" s="64" t="s">
        <v>49</v>
      </c>
      <c r="K85" s="64">
        <v>2015</v>
      </c>
      <c r="L85" s="66" t="s">
        <v>65</v>
      </c>
      <c r="M85" s="66" t="s">
        <v>65</v>
      </c>
      <c r="N85" s="86">
        <v>640581.1</v>
      </c>
      <c r="O85" s="67"/>
      <c r="P85" s="67">
        <f>S85+R85+Q85</f>
        <v>0</v>
      </c>
      <c r="Q85" s="67"/>
      <c r="R85" s="67"/>
      <c r="S85" s="67"/>
      <c r="T85" s="86">
        <v>223760.2</v>
      </c>
      <c r="U85" s="67">
        <v>0</v>
      </c>
      <c r="V85" s="85" t="s">
        <v>37</v>
      </c>
      <c r="W85" s="69"/>
      <c r="X85" s="104">
        <v>11789.5</v>
      </c>
      <c r="Y85" s="104">
        <v>350000</v>
      </c>
      <c r="Z85" s="104">
        <v>0</v>
      </c>
      <c r="AA85" s="104">
        <v>0</v>
      </c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</row>
  </sheetData>
  <mergeCells count="24">
    <mergeCell ref="U2:U3"/>
    <mergeCell ref="N2:N3"/>
    <mergeCell ref="H2:H3"/>
    <mergeCell ref="A2:A3"/>
    <mergeCell ref="B2:B3"/>
    <mergeCell ref="C2:C3"/>
    <mergeCell ref="D2:D3"/>
    <mergeCell ref="E2:E3"/>
    <mergeCell ref="F1:AA1"/>
    <mergeCell ref="M2:M3"/>
    <mergeCell ref="K2:K3"/>
    <mergeCell ref="X2:Y3"/>
    <mergeCell ref="Z2:Z3"/>
    <mergeCell ref="V2:V3"/>
    <mergeCell ref="W2:W3"/>
    <mergeCell ref="O2:O3"/>
    <mergeCell ref="AA2:AA3"/>
    <mergeCell ref="P2:S2"/>
    <mergeCell ref="T2:T3"/>
    <mergeCell ref="F2:F3"/>
    <mergeCell ref="G2:G3"/>
    <mergeCell ref="I2:I3"/>
    <mergeCell ref="J2:J3"/>
    <mergeCell ref="L2:L3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Хабаров Михаил Викторович</dc:creator>
  <cp:lastModifiedBy>User</cp:lastModifiedBy>
  <cp:lastPrinted>2014-10-13T13:24:55Z</cp:lastPrinted>
  <dcterms:created xsi:type="dcterms:W3CDTF">2014-01-29T06:46:20Z</dcterms:created>
  <dcterms:modified xsi:type="dcterms:W3CDTF">2014-10-13T13:24:57Z</dcterms:modified>
</cp:coreProperties>
</file>